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PIFC-Vijeće-Akcijski plan-Izvješća\PIFC_Objedinjeno godišnje izvješće o PIFC-u\2022 OGI za SUK\UNUTARNJA REVIZIJA\UČINCI UR\"/>
    </mc:Choice>
  </mc:AlternateContent>
  <workbookProtection lockStructure="1"/>
  <bookViews>
    <workbookView xWindow="0" yWindow="0" windowWidth="28800" windowHeight="11700" firstSheet="3" activeTab="5"/>
  </bookViews>
  <sheets>
    <sheet name="Institucija" sheetId="14" state="hidden" r:id="rId1"/>
    <sheet name="Naziv institucije" sheetId="15" state="hidden" r:id="rId2"/>
    <sheet name="USTROJSTVO" sheetId="16" state="hidden" r:id="rId3"/>
    <sheet name="Uputa za rad" sheetId="30" r:id="rId4"/>
    <sheet name="Tablica I. Provedene prep." sheetId="22" r:id="rId5"/>
    <sheet name="Rekapitulacija" sheetId="29" r:id="rId6"/>
  </sheets>
  <externalReferences>
    <externalReference r:id="rId7"/>
    <externalReference r:id="rId8"/>
  </externalReferences>
  <definedNames>
    <definedName name="_xlnm._FilterDatabase" localSheetId="4" hidden="1">'Tablica I. Provedene prep.'!$A$6:$T$25</definedName>
    <definedName name="Da">#REF!</definedName>
    <definedName name="Institucija">Institucija!$A$2:$A$9</definedName>
    <definedName name="INSTITUCIJE">'Naziv institucije'!$B$1:$B$122</definedName>
    <definedName name="_xlnm.Print_Titles" localSheetId="4">'Tablica I. Provedene prep.'!$3:$5</definedName>
    <definedName name="KALENDAR">#REF!</definedName>
    <definedName name="Kategorija">#REF!</definedName>
    <definedName name="Način">USTROJSTVO!$A$4:$A$7</definedName>
    <definedName name="Naziv">'Naziv institucije'!$B$1:$B$118</definedName>
    <definedName name="Očekivano">#REF!</definedName>
    <definedName name="Planiranje_proračuna_financijskog_plana">[1]ŠIF7!$A$9:$A$13</definedName>
    <definedName name="_xlnm.Print_Area" localSheetId="4">'Tablica I. Provedene prep.'!$A$2:$T$27</definedName>
    <definedName name="ŠIF1">[2]ŠIF1!$A$2:$A$5</definedName>
    <definedName name="ŠIF10">[2]ŠIF8!$A$4</definedName>
    <definedName name="ŠIF11">[2]ŠIF8!$A$5</definedName>
    <definedName name="ŠIF12">[2]ŠIF8!$A$6</definedName>
    <definedName name="ŠIF2">[2]ŠIF2!$B$3:$B$88</definedName>
    <definedName name="ŠIF3">'[2]ŠIF3-4'!$A$4:$A$7</definedName>
    <definedName name="ŠIF4">'[2]ŠIF3-4'!$A$9:$A$17</definedName>
    <definedName name="ŠIF5">[2]ŠIF5!$A$2:$A$4</definedName>
    <definedName name="ŠIF6">[2]ŠIF6!$A$2:$A$6</definedName>
    <definedName name="ŠIF8">[2]ŠIF8!$A$2</definedName>
    <definedName name="ŠIF9">[2]ŠIF8!$A$3</definedName>
    <definedName name="UČINCI">#REF!</definedName>
    <definedName name="USTROJSTVO">USTROJSTVO!$A$4:$A$12</definedName>
  </definedNames>
  <calcPr calcId="162913"/>
</workbook>
</file>

<file path=xl/calcChain.xml><?xml version="1.0" encoding="utf-8"?>
<calcChain xmlns="http://schemas.openxmlformats.org/spreadsheetml/2006/main">
  <c r="S7" i="22" l="1"/>
  <c r="S6" i="22"/>
  <c r="J6" i="22"/>
  <c r="R26" i="22"/>
  <c r="U7" i="22"/>
  <c r="S8" i="22"/>
  <c r="S26" i="22" s="1"/>
  <c r="L4" i="29" s="1"/>
  <c r="U8" i="22"/>
  <c r="S9" i="22"/>
  <c r="U9" i="22"/>
  <c r="S10" i="22"/>
  <c r="U10" i="22"/>
  <c r="S11" i="22"/>
  <c r="U11" i="22"/>
  <c r="S12" i="22"/>
  <c r="U12" i="22"/>
  <c r="S13" i="22"/>
  <c r="U13" i="22"/>
  <c r="S14" i="22"/>
  <c r="U14" i="22"/>
  <c r="S15" i="22"/>
  <c r="U15" i="22"/>
  <c r="S16" i="22"/>
  <c r="U16" i="22"/>
  <c r="S17" i="22"/>
  <c r="U17" i="22"/>
  <c r="S18" i="22"/>
  <c r="U18" i="22"/>
  <c r="S19" i="22"/>
  <c r="U19" i="22"/>
  <c r="S20" i="22"/>
  <c r="U20" i="22"/>
  <c r="S21" i="22"/>
  <c r="U21" i="22"/>
  <c r="S22" i="22"/>
  <c r="U22" i="22"/>
  <c r="S23" i="22"/>
  <c r="U23" i="22"/>
  <c r="S24" i="22"/>
  <c r="U24" i="22"/>
  <c r="S25" i="22"/>
  <c r="U25" i="22"/>
  <c r="U6" i="22"/>
  <c r="U26" i="22" s="1"/>
  <c r="K4" i="29" s="1"/>
  <c r="A2" i="15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G4" i="29"/>
  <c r="D4" i="29"/>
  <c r="T26" i="22"/>
  <c r="Q26" i="22"/>
  <c r="P26" i="22"/>
  <c r="O26" i="22"/>
  <c r="N26" i="22"/>
  <c r="M26" i="22"/>
  <c r="L26" i="22"/>
  <c r="I4" i="29"/>
  <c r="H4" i="29"/>
  <c r="F4" i="29"/>
  <c r="C4" i="29"/>
  <c r="E4" i="29"/>
  <c r="B4" i="29"/>
  <c r="A4" i="29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26" i="22"/>
  <c r="J4" i="29" s="1"/>
  <c r="J7" i="22"/>
</calcChain>
</file>

<file path=xl/sharedStrings.xml><?xml version="1.0" encoding="utf-8"?>
<sst xmlns="http://schemas.openxmlformats.org/spreadsheetml/2006/main" count="192" uniqueCount="185">
  <si>
    <t>Ustanova u zdravstvu</t>
  </si>
  <si>
    <t>Grad</t>
  </si>
  <si>
    <t>Ostalo</t>
  </si>
  <si>
    <t>Županija</t>
  </si>
  <si>
    <t>Brodsko-posavska županija</t>
  </si>
  <si>
    <t>Grad Požega</t>
  </si>
  <si>
    <t>Ministarstvo</t>
  </si>
  <si>
    <t>Grad Osijek</t>
  </si>
  <si>
    <t>Ministarstvo poljoprivrede</t>
  </si>
  <si>
    <t>Primorsko-goranska županija</t>
  </si>
  <si>
    <t>Sveučilište Josipa Jurja Strossmayera u Osijeku</t>
  </si>
  <si>
    <t>Ustanova u znanosti</t>
  </si>
  <si>
    <t>Osječko-baranjska županija</t>
  </si>
  <si>
    <t>Izvanproračunski korisnik državnog proračuna</t>
  </si>
  <si>
    <t>Sveučilište u Zagrebu</t>
  </si>
  <si>
    <t>Grad Sisak</t>
  </si>
  <si>
    <t>Dubrovačko-neretvanska županija</t>
  </si>
  <si>
    <t>Ministarstvo zdravstva</t>
  </si>
  <si>
    <t>Sisačko-moslavačka županija</t>
  </si>
  <si>
    <t>Ministarstvo vanjskih i europskih poslova</t>
  </si>
  <si>
    <t>Državni zavod za statistiku</t>
  </si>
  <si>
    <t>Grad Rijeka</t>
  </si>
  <si>
    <t>Grad Zagreb</t>
  </si>
  <si>
    <t>Grad Pazin</t>
  </si>
  <si>
    <t>Ministarstvo znanosti i obrazovanja</t>
  </si>
  <si>
    <t>Varaždinska županija</t>
  </si>
  <si>
    <t>Državna geodetska uprava</t>
  </si>
  <si>
    <t>Središnja agencija za financiranje i ugovaranje programa i projekata Europske unije</t>
  </si>
  <si>
    <t>Grad Opatija</t>
  </si>
  <si>
    <t>Kratak opis preporuke</t>
  </si>
  <si>
    <t>Ostalo državno tijelo razine razdjela organizacijske klasifikacije</t>
  </si>
  <si>
    <t>Agencija za zaštitu osobnih podataka</t>
  </si>
  <si>
    <t xml:space="preserve">Ministarstvo financija </t>
  </si>
  <si>
    <t>Bjelovarsko-bilogorska županija</t>
  </si>
  <si>
    <t>Ministarstvo hrvatskih branitelja</t>
  </si>
  <si>
    <t>Ministarstvo mora, prometa i infrastrukture</t>
  </si>
  <si>
    <t>Grad Bjelovar</t>
  </si>
  <si>
    <t xml:space="preserve">Ministarstvo obrane </t>
  </si>
  <si>
    <t>Grad Čakovec</t>
  </si>
  <si>
    <t>Grad Dubrovnik</t>
  </si>
  <si>
    <t>Grad Gospić</t>
  </si>
  <si>
    <t>Grad Karlovac</t>
  </si>
  <si>
    <t>Ministarstvo regionalnoga razvoja i fondova Europske unije</t>
  </si>
  <si>
    <t>Grad Kaštela</t>
  </si>
  <si>
    <t>Grad Koprivnica</t>
  </si>
  <si>
    <t>Ministarstvo unutarnjih poslova</t>
  </si>
  <si>
    <t>Grad Krapina</t>
  </si>
  <si>
    <t>Grad Labin</t>
  </si>
  <si>
    <t>Grad Makarska</t>
  </si>
  <si>
    <t>Grad Petrinja</t>
  </si>
  <si>
    <t>Grad Poreč</t>
  </si>
  <si>
    <t>Grad Pula</t>
  </si>
  <si>
    <t>Istarska županija</t>
  </si>
  <si>
    <t>Karlovačka županija</t>
  </si>
  <si>
    <t>Grad Samobor</t>
  </si>
  <si>
    <t>Koprivničko-križevačka županija</t>
  </si>
  <si>
    <t>Krapinsko-zagorska županija</t>
  </si>
  <si>
    <t>Grad Slavonski brod</t>
  </si>
  <si>
    <t>Ličko-senjska županija</t>
  </si>
  <si>
    <t>Grad Solin</t>
  </si>
  <si>
    <t>Međimurska županija</t>
  </si>
  <si>
    <t>Grad Split</t>
  </si>
  <si>
    <t>Grad Šibenik</t>
  </si>
  <si>
    <t>Požeško-slavonska županija</t>
  </si>
  <si>
    <t>Grad Trogir</t>
  </si>
  <si>
    <t>Grad Umag</t>
  </si>
  <si>
    <t>Grad Varaždin</t>
  </si>
  <si>
    <t>Splitsko-dalmatinska županije</t>
  </si>
  <si>
    <t>Šibensko-kninska županija</t>
  </si>
  <si>
    <t>Grad Vinkovci</t>
  </si>
  <si>
    <t>Grad Virovitica</t>
  </si>
  <si>
    <t>Virovitičko-podravska županija</t>
  </si>
  <si>
    <t>Grad Vukovar</t>
  </si>
  <si>
    <t>Vukovarsko-srijemska županija</t>
  </si>
  <si>
    <t>Grad Zadar</t>
  </si>
  <si>
    <t>Zadarska županija</t>
  </si>
  <si>
    <t>Zagrebačka županija</t>
  </si>
  <si>
    <t>Grad Zaprešić</t>
  </si>
  <si>
    <t>Središnji državni ured za Hrvate izvan Republike Hrvatske</t>
  </si>
  <si>
    <t>Središnji državni ured za obnovu i stambeno zbrinjavanje</t>
  </si>
  <si>
    <t>Središnji državni ured za razvoj digitalnog društva</t>
  </si>
  <si>
    <t>Središnji državni ured za središnju javnu nabavu</t>
  </si>
  <si>
    <t xml:space="preserve">Datum podnošenja obrasca </t>
  </si>
  <si>
    <t>Hrvatski zavod za mirovinsko osiguranje</t>
  </si>
  <si>
    <t>Hrvatski zavod za zdravstveno osiguranje</t>
  </si>
  <si>
    <t>Hrvatski zavod za zapošljavanje</t>
  </si>
  <si>
    <t>Hrvatske vode</t>
  </si>
  <si>
    <t>Hrvatske ceste d.o.o.</t>
  </si>
  <si>
    <t>Fond za zaštitu okoliša i energetsku učinkovitost</t>
  </si>
  <si>
    <t>Centar za restrukturiranje i prodaju</t>
  </si>
  <si>
    <t>Agencija za plaćanje u poljoprivredi, ribarstvu i ruralnom razvoju</t>
  </si>
  <si>
    <t>Hrvatska agencija za malo gospodarstvo, inovacije investicije</t>
  </si>
  <si>
    <t>Javna ustanova Nacionalni park Krka</t>
  </si>
  <si>
    <t>Sveučilište u Splitu</t>
  </si>
  <si>
    <t>Sveučilište u Rijeci</t>
  </si>
  <si>
    <t>Sveučilište u Zadru</t>
  </si>
  <si>
    <t>Sveučilište u Dubrovniku</t>
  </si>
  <si>
    <t>Sveučilište Jurja Dobrile u Puli</t>
  </si>
  <si>
    <t>Klinički bolnički centar Zagreb</t>
  </si>
  <si>
    <t>Klinički bolnički centar Rijeka</t>
  </si>
  <si>
    <t>Klinički bolnički centar Split</t>
  </si>
  <si>
    <t>Klinički bolnički centar Osijek</t>
  </si>
  <si>
    <t>Opća bolnica Varaždin</t>
  </si>
  <si>
    <t>Grad Rovinj</t>
  </si>
  <si>
    <t>Opća bolnica Pula</t>
  </si>
  <si>
    <t>Sporazum sa Vladom</t>
  </si>
  <si>
    <t xml:space="preserve">
Povećanje udjela u vlasništvu trgovačkog društva                     (u kn)</t>
  </si>
  <si>
    <t xml:space="preserve">
Smanjenje prenesenih obveza                    (u kn)</t>
  </si>
  <si>
    <t xml:space="preserve">
	 Povećanje prihoda poslovanja                 (u kn)</t>
  </si>
  <si>
    <t>Povrati sredstava u proračun                   (u kn)</t>
  </si>
  <si>
    <t xml:space="preserve">
_x000D_
Sređivanje evidencije materijalne imovine/vrijednosna usklađenja            (u kn)</t>
  </si>
  <si>
    <t>Nezavisni ured</t>
  </si>
  <si>
    <t xml:space="preserve">Odjel </t>
  </si>
  <si>
    <t xml:space="preserve">Samostalna služba </t>
  </si>
  <si>
    <t xml:space="preserve">Samostalni odjel </t>
  </si>
  <si>
    <t xml:space="preserve">Samostalni sektor </t>
  </si>
  <si>
    <t xml:space="preserve">Služba </t>
  </si>
  <si>
    <t>Ured</t>
  </si>
  <si>
    <t xml:space="preserve"> E-mail kontakt</t>
  </si>
  <si>
    <t xml:space="preserve">Naziv ustrojstvene jedinice za unutarnju reviziju </t>
  </si>
  <si>
    <r>
      <t xml:space="preserve"> Naziv institucije </t>
    </r>
    <r>
      <rPr>
        <b/>
        <i/>
        <sz val="8"/>
        <color indexed="10"/>
        <rFont val="Arial"/>
        <family val="2"/>
        <charset val="238"/>
      </rPr>
      <t/>
    </r>
  </si>
  <si>
    <t>Institucija / korisnik proračuna je:</t>
  </si>
  <si>
    <t>PROVEDENE preporuke</t>
  </si>
  <si>
    <t>OPĆI PODACI O INSTITUCIJI</t>
  </si>
  <si>
    <r>
      <rPr>
        <b/>
        <sz val="11"/>
        <rFont val="Arial"/>
        <family val="2"/>
        <charset val="238"/>
      </rPr>
      <t>Tablica I.</t>
    </r>
    <r>
      <rPr>
        <sz val="11"/>
        <rFont val="Arial"/>
        <family val="2"/>
        <charset val="238"/>
      </rPr>
      <t xml:space="preserve"> - </t>
    </r>
    <r>
      <rPr>
        <u/>
        <sz val="11"/>
        <rFont val="Arial"/>
        <family val="2"/>
        <charset val="238"/>
      </rPr>
      <t>PROVEDENE PREPORUKE</t>
    </r>
  </si>
  <si>
    <t>Redni broj</t>
  </si>
  <si>
    <t xml:space="preserve">Molimo da prilikom popunjavanja obrasca u Excel formatu obratite pozornost na dodatna objašnjenja koja su navedena ispod polja predviđenog za unos podataka.                                                                                                                                                                               </t>
  </si>
  <si>
    <r>
      <t xml:space="preserve">Popunjene obrasce u Excel formatu potrebno je elektronički poslati na e-mail: </t>
    </r>
    <r>
      <rPr>
        <b/>
        <sz val="11"/>
        <rFont val="Arial"/>
        <family val="2"/>
        <charset val="238"/>
      </rPr>
      <t>ur.misljenje@mfin.hr</t>
    </r>
  </si>
  <si>
    <t>Smanjenje rashoda (racionalizacija u poslovanju/uštede)                                      (u kn)</t>
  </si>
  <si>
    <t>Navedite referentnu dokumentaciju koja potkrjepljuje ostvareni financijski učinak (primjerice knjigovodstvena kartica, izvod iz analitičkih evidencija, iznos iz financijskog plana ili izvještaja u usporedbi sa prethodnom godinom i sl.)</t>
  </si>
  <si>
    <r>
      <t xml:space="preserve">Institucija / korisnik proračuna je:    </t>
    </r>
    <r>
      <rPr>
        <b/>
        <i/>
        <sz val="8"/>
        <color indexed="10"/>
        <rFont val="Arial"/>
        <family val="2"/>
        <charset val="238"/>
      </rPr>
      <t>(IZBORNIK)</t>
    </r>
  </si>
  <si>
    <r>
      <t xml:space="preserve"> Naziv institucije                      </t>
    </r>
    <r>
      <rPr>
        <b/>
        <i/>
        <sz val="8"/>
        <color indexed="10"/>
        <rFont val="Arial"/>
        <family val="2"/>
        <charset val="238"/>
      </rPr>
      <t>(IZBORNIK)</t>
    </r>
  </si>
  <si>
    <r>
      <t xml:space="preserve">Naziv ustrojstvene jedinice za unutarnju reviziju </t>
    </r>
    <r>
      <rPr>
        <b/>
        <i/>
        <sz val="8"/>
        <color indexed="10"/>
        <rFont val="Arial"/>
        <family val="2"/>
        <charset val="238"/>
      </rPr>
      <t>(IZBORNIK)</t>
    </r>
  </si>
  <si>
    <t>Porezna uprava</t>
  </si>
  <si>
    <t>Carinska uprava</t>
  </si>
  <si>
    <t>Sveučilište Sjever</t>
  </si>
  <si>
    <t>Neuropsihijatrijska bolnica "Dr. Ivan Barbot" Popovača</t>
  </si>
  <si>
    <t>Ostalo državno tijelo</t>
  </si>
  <si>
    <t>Grad Đurđevac</t>
  </si>
  <si>
    <t>Opća bolnica "Dr. Tomislav Bardek" Koprivnica</t>
  </si>
  <si>
    <t>Ured Vlade RH za unutarnju reviziju</t>
  </si>
  <si>
    <r>
      <rPr>
        <b/>
        <sz val="11"/>
        <rFont val="Arial"/>
        <family val="2"/>
        <charset val="238"/>
      </rPr>
      <t>List Rekapitulacija</t>
    </r>
    <r>
      <rPr>
        <sz val="11"/>
        <rFont val="Arial"/>
        <family val="2"/>
        <charset val="238"/>
      </rPr>
      <t xml:space="preserve"> automatski će se popunjavati prilikom upisa podataka u tablicu I. </t>
    </r>
  </si>
  <si>
    <r>
      <t xml:space="preserve">
_x000D_
	  Ostalo                                                          (predviđeno za upis napomene                 - </t>
    </r>
    <r>
      <rPr>
        <b/>
        <i/>
        <sz val="8"/>
        <color indexed="10"/>
        <rFont val="Arial"/>
        <family val="2"/>
      </rPr>
      <t>NE UPISUJE SE IZNOS</t>
    </r>
    <r>
      <rPr>
        <b/>
        <i/>
        <sz val="8"/>
        <rFont val="Arial"/>
        <family val="2"/>
        <charset val="238"/>
      </rPr>
      <t xml:space="preserve">)             </t>
    </r>
  </si>
  <si>
    <t>Broj preporuka s OSTVARENIM učinkom</t>
  </si>
  <si>
    <t>Kontrola ostvarenog učinka</t>
  </si>
  <si>
    <t>Zavod za hitnu medicinu Splitsko-Dalmatinske županije</t>
  </si>
  <si>
    <t>Državni inspektorat</t>
  </si>
  <si>
    <r>
      <rPr>
        <b/>
        <sz val="11"/>
        <rFont val="Arial"/>
        <family val="2"/>
      </rPr>
      <t>TABLICA I. - PROVEDENE PREPORUKE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- po potrebi mogu se proširivati ili sužavati redovi i stupci                                                                                                                                      - strelice s tastature pomoći će vam da se brže krećete po ćelijama u kojima je potrebno upisati podatke                                                                                                                                                                                                   - tablica sadrži </t>
    </r>
    <r>
      <rPr>
        <b/>
        <sz val="11"/>
        <rFont val="Arial"/>
        <family val="2"/>
      </rPr>
      <t>osjenčana polja</t>
    </r>
    <r>
      <rPr>
        <sz val="11"/>
        <rFont val="Arial"/>
        <family val="2"/>
        <charset val="238"/>
      </rPr>
      <t xml:space="preserve"> koja će se pobijeliti opisom kratke preporuke u pripadajući stupac                                                                                                                                                                                 - zamrznut je naslovni redak radi preglednosti podataka i bržeg unosa                                                                                    - upisivanjem kratkog opisa preporuke u pripadajući redak u tablici, automatski će se popuniti redni broj preporuke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postavljen je stupac automatskih zbrojeva ukupno iskazanih učinaka za svaku od opisanih preporuka                                - </t>
    </r>
    <r>
      <rPr>
        <b/>
        <sz val="11"/>
        <rFont val="Arial"/>
        <family val="2"/>
      </rPr>
      <t>postavljeni su padajući izbornici</t>
    </r>
    <r>
      <rPr>
        <sz val="11"/>
        <rFont val="Arial"/>
        <family val="2"/>
        <charset val="238"/>
      </rPr>
      <t xml:space="preserve"> za sljedeće podatke: </t>
    </r>
    <r>
      <rPr>
        <i/>
        <sz val="11"/>
        <rFont val="Arial"/>
        <family val="2"/>
      </rPr>
      <t>Institucija/korisnik proračuna (stupac 2), Naziv institucije (stupac 3) i</t>
    </r>
    <r>
      <rPr>
        <sz val="11"/>
        <rFont val="Arial"/>
        <family val="2"/>
        <charset val="238"/>
      </rPr>
      <t xml:space="preserve"> Naziv ustrojstvene jedinice za unutarnju reviziju (stupac 4).                                                                                                 Gore navedeni opći podaci o instituciji upisuju se samo u tablicu I. u prvi redak  (redak 6).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</si>
  <si>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Ukupan iznos </t>
    </r>
    <r>
      <rPr>
        <b/>
        <i/>
        <u/>
        <sz val="9"/>
        <rFont val="Arial"/>
        <family val="2"/>
        <charset val="238"/>
      </rPr>
      <t>OSTVARENOG</t>
    </r>
    <r>
      <rPr>
        <b/>
        <i/>
        <sz val="9"/>
        <rFont val="Arial"/>
        <family val="2"/>
        <charset val="238"/>
      </rPr>
      <t xml:space="preserve"> učinka PROVEDENIH PREPORUKA                   (u kn)                    </t>
    </r>
  </si>
  <si>
    <t xml:space="preserve"> ( 19 = 12+13+14+15+16+17 )</t>
  </si>
  <si>
    <t>Fond za obnovu Grada Zagreba, Krapinsko-zagorske županije i Zagrebačke županije</t>
  </si>
  <si>
    <t>Grad Velika Gorica</t>
  </si>
  <si>
    <t>Hrvatska vatrogasna zajednica</t>
  </si>
  <si>
    <t>Hrvatske autoceste d.o.o.</t>
  </si>
  <si>
    <t>HŽ Infrastruktura d.o.o.</t>
  </si>
  <si>
    <t>HŽ Putnički prijevoz d.o.o.</t>
  </si>
  <si>
    <t>Klinički bolnički centar Sestre milosrdnice</t>
  </si>
  <si>
    <t>Ministarstvo gospodarstva i održivog razvoja</t>
  </si>
  <si>
    <t>Ministarstvo kulture i medija</t>
  </si>
  <si>
    <t>Ministarstvo pravosuđa i uprave</t>
  </si>
  <si>
    <t>Ministarstvo prostornoga uređenja, graditeljstva i državne imovine</t>
  </si>
  <si>
    <t>Ministarstvo rada, mirovinskoga sustava, obitelji i socijalne politike</t>
  </si>
  <si>
    <t>Ministarstvo turizma i sporta</t>
  </si>
  <si>
    <t>Nacionalna memorijalna bolnica Vukovar</t>
  </si>
  <si>
    <t>Središnji državni ured za demografiju i mlade</t>
  </si>
  <si>
    <t>Sveučilište u Slavonskom Brodu</t>
  </si>
  <si>
    <t xml:space="preserve">Ured predsjednika Republike Hrvatske </t>
  </si>
  <si>
    <t>Ukupno OSTVARENI učinci PROVEDENIH preporuka          
(u kn)</t>
  </si>
  <si>
    <t xml:space="preserve">Ured Vlade Republike Hrvatske za unutarnju reviziju </t>
  </si>
  <si>
    <t>OSTVARENI UČINCI PROVEDBE PREPORUKA</t>
  </si>
  <si>
    <t xml:space="preserve">Broj preporuka (opisanih) </t>
  </si>
  <si>
    <r>
      <t>U svrhu obavljanja godišnje provjere kvalitete aktivnosti unutarnje revizije i izvještavanja Vlade Republike Hrvatske, molimo vas da sukladno dopisu dostavite</t>
    </r>
    <r>
      <rPr>
        <b/>
        <sz val="11"/>
        <rFont val="Arial"/>
        <family val="2"/>
        <charset val="238"/>
      </rPr>
      <t xml:space="preserve"> Izvješće o učincima preporuka unutarnje revizije u 2022. godini.</t>
    </r>
  </si>
  <si>
    <t>Podatke je potrebno dostaviti do 15. travnja 2023. godine putem obrazaca u Excel formatu.</t>
  </si>
  <si>
    <t>Obrazac Izvješće o učincima preporuka unutarnje revizije u 2022. godini sastoji se od:</t>
  </si>
  <si>
    <t xml:space="preserve">Ukupan broj danih preporuka u svim konačnim revizijskim izvješćima u 2022.                </t>
  </si>
  <si>
    <r>
      <t>Ukupan broj </t>
    </r>
    <r>
      <rPr>
        <b/>
        <i/>
        <u/>
        <sz val="9"/>
        <rFont val="Arial"/>
        <family val="2"/>
        <charset val="238"/>
      </rPr>
      <t>PROVEDENIH</t>
    </r>
    <r>
      <rPr>
        <b/>
        <i/>
        <sz val="9"/>
        <rFont val="Arial"/>
        <family val="2"/>
        <charset val="238"/>
      </rPr>
      <t xml:space="preserve"> preporuka u 2022. (iz ranijih razdoblja i iz izvješća u 2022.)               </t>
    </r>
  </si>
  <si>
    <t xml:space="preserve">Ukupan broj obavljenih revizija u 2022. (u korisniku proračuna i u institucijama iz nadležnosti) </t>
  </si>
  <si>
    <r>
      <t xml:space="preserve">Temeljem Pravilnika o obavljanju provjere kvalitete aktivnosti unutarnje revizije (Narodne novine, br. 35/16) donesenim na osnovu Zakona o sustavu unutarnjih kontrola u javnom sektoru (Narodne novine, br. 78/15 i 102/19), Ministarstvo financija obavlja </t>
    </r>
    <r>
      <rPr>
        <b/>
        <sz val="11"/>
        <rFont val="Arial"/>
        <family val="2"/>
      </rPr>
      <t xml:space="preserve">godišnju provjeru kvalitete aktivnosti unutarnje revizije korisnika proračuna </t>
    </r>
    <r>
      <rPr>
        <sz val="11"/>
        <rFont val="Arial"/>
        <family val="2"/>
        <charset val="238"/>
      </rPr>
      <t>radi redovitog praćenja aktivnosti unutarnje revizije</t>
    </r>
    <r>
      <rPr>
        <b/>
        <sz val="11"/>
        <rFont val="Arial"/>
        <family val="2"/>
      </rPr>
      <t xml:space="preserve"> i učinaka rada unutarnje revizije</t>
    </r>
    <r>
      <rPr>
        <sz val="11"/>
        <rFont val="Arial"/>
        <family val="2"/>
        <charset val="238"/>
      </rPr>
      <t xml:space="preserve"> te izvještavanja Vlade Republike Hrvatske.</t>
    </r>
  </si>
  <si>
    <r>
      <t xml:space="preserve">Potrebno je uzeti u obzir preporuke koje su navedene u Mišljenju unutarnje revizije o sustavu unutarnjih kontrola koje je predano uz Izjavu u fiskalnoj odgovornosti za 2022. godinu, s napomenom da nije potrebno navoditi sve preporuke iz Mišljenja unutarnje revizije o sustavu unutarnjih kontrola, već samo </t>
    </r>
    <r>
      <rPr>
        <b/>
        <sz val="11"/>
        <rFont val="Arial"/>
        <family val="2"/>
        <charset val="238"/>
      </rPr>
      <t>provedene preporuke</t>
    </r>
    <r>
      <rPr>
        <sz val="11"/>
        <rFont val="Arial"/>
        <family val="2"/>
        <charset val="238"/>
      </rPr>
      <t xml:space="preserve"> s naznakom učinka na slijedeće kategorije:                                                                                                                                                                                   - povećanje prihoda poslovanja                                                                                                                                                  - smanjenje rashoda (racionalizacija u poslovanju/uštede)                                                                                                         - povrati sredstava u proračun                                                                                                                                                       - smanjenje prenesenih obveza                                                                                                                                                  - povećanje udjela u vlasništvu trgovačkog društva                                                                                                                    - sređivanje računovodstvenih evidencija/vrijednosna usklađenja  
</t>
    </r>
    <r>
      <rPr>
        <b/>
        <sz val="11"/>
        <rFont val="Arial"/>
        <family val="2"/>
      </rPr>
      <t xml:space="preserve">NAPOMENA: </t>
    </r>
    <r>
      <rPr>
        <sz val="11"/>
        <rFont val="Arial"/>
        <family val="2"/>
      </rPr>
      <t>Rukovoditelji unutarnje revizije na razini ministarstva, županije ili grada, osim preporuka za unaprjeđenje koje su dane na razini ministarstva, županije ili grada,</t>
    </r>
    <r>
      <rPr>
        <b/>
        <sz val="11"/>
        <rFont val="Arial"/>
        <family val="2"/>
      </rPr>
      <t xml:space="preserve"> trebaju uzeti u obzir i navesti preporuke i iz revizijskih izvješća koje su rezultat obavljenih revizija kod institucija iz nadležnosti</t>
    </r>
    <r>
      <rPr>
        <sz val="11"/>
        <rFont val="Arial"/>
        <family val="2"/>
      </rPr>
      <t>, a koje su navedene u Mišljenju unutarnje revizije o sustavu unutarnjih kontrola za instituciju iz nadležnosti (koje je dostavljeno zdravstvenoj ili kulturnoj ustanovi, školi ili drugoj instituciji iz nadležnosti).</t>
    </r>
  </si>
  <si>
    <t>Izvješće po učincima preporuka unutarnje revizije u 2022. - PROVEDENE PREPORUKE</t>
  </si>
  <si>
    <t xml:space="preserve">Koliki je ukupan broj DANIH 
preporuka u svim konačnim revizijskim izvješćima u 2022. </t>
  </si>
  <si>
    <t xml:space="preserve"> Ime i prezime rukovoditelja unutarnje revizije </t>
  </si>
  <si>
    <t>Ukupan broj obavljenih revizija u 2022.                      (u korisniku proračuna i institucijama iz nadležnosti)</t>
  </si>
  <si>
    <t>Koliki je ukupan broj PROVEDENIH preporuka u 2022. (iz ranijih razdoblja i iz izvješća u 2022.)</t>
  </si>
  <si>
    <t xml:space="preserve"> Ime i prezime rukovoditelja unutarnje revizije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</si>
</sst>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/;@"/>
  </numFmts>
  <fonts count="27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8"/>
      <color indexed="10"/>
      <name val="Arial"/>
      <family val="2"/>
    </font>
    <font>
      <b/>
      <i/>
      <sz val="11"/>
      <name val="Arial"/>
      <family val="2"/>
      <charset val="238"/>
    </font>
    <font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  <charset val="238"/>
    </font>
    <font>
      <sz val="10"/>
      <color theme="10"/>
      <name val="Arial"/>
      <family val="2"/>
      <charset val="238"/>
    </font>
    <font>
      <sz val="9"/>
      <color theme="1"/>
      <name val="Arial"/>
      <family val="2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Down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left" vertical="center" indent="1"/>
      <protection locked="0"/>
    </xf>
    <xf numFmtId="0" fontId="1" fillId="0" borderId="0" xfId="2" applyFont="1" applyAlignment="1" applyProtection="1">
      <alignment horizontal="left" vertical="center" indent="1"/>
      <protection locked="0"/>
    </xf>
    <xf numFmtId="0" fontId="1" fillId="0" borderId="0" xfId="2" applyAlignment="1" applyProtection="1">
      <alignment horizontal="right" vertical="center" indent="1"/>
      <protection locked="0"/>
    </xf>
    <xf numFmtId="0" fontId="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Alignment="1" applyProtection="1">
      <alignment horizontal="left" vertical="center" wrapText="1" indent="1" shrinkToFit="1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1" fillId="0" borderId="1" xfId="2" applyBorder="1" applyAlignment="1" applyProtection="1">
      <alignment horizontal="right" vertical="center" indent="1"/>
      <protection locked="0"/>
    </xf>
    <xf numFmtId="0" fontId="1" fillId="0" borderId="1" xfId="2" applyBorder="1" applyAlignment="1" applyProtection="1">
      <alignment horizontal="left" vertical="center" wrapText="1" indent="1"/>
      <protection locked="0"/>
    </xf>
    <xf numFmtId="0" fontId="1" fillId="0" borderId="1" xfId="2" applyFill="1" applyBorder="1" applyAlignment="1" applyProtection="1">
      <alignment horizontal="left" vertical="center" wrapText="1" indent="1"/>
      <protection locked="0"/>
    </xf>
    <xf numFmtId="16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 inden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 indent="1" shrinkToFit="1"/>
      <protection locked="0"/>
    </xf>
    <xf numFmtId="0" fontId="1" fillId="0" borderId="1" xfId="0" quotePrefix="1" applyFont="1" applyBorder="1" applyAlignment="1" applyProtection="1">
      <alignment horizontal="left" vertical="center" wrapText="1" indent="1" shrinkToFit="1"/>
      <protection locked="0"/>
    </xf>
    <xf numFmtId="4" fontId="5" fillId="0" borderId="1" xfId="2" applyNumberFormat="1" applyFont="1" applyFill="1" applyBorder="1" applyAlignment="1" applyProtection="1">
      <alignment horizontal="left" vertical="center" wrapText="1" indent="1" shrinkToFit="1"/>
      <protection locked="0"/>
    </xf>
    <xf numFmtId="0" fontId="10" fillId="0" borderId="0" xfId="0" applyFont="1" applyProtection="1">
      <protection locked="0"/>
    </xf>
    <xf numFmtId="0" fontId="5" fillId="0" borderId="1" xfId="2" applyFont="1" applyFill="1" applyBorder="1" applyAlignment="1" applyProtection="1">
      <alignment horizontal="center" vertical="center" wrapText="1"/>
    </xf>
    <xf numFmtId="164" fontId="5" fillId="2" borderId="1" xfId="2" applyNumberFormat="1" applyFont="1" applyFill="1" applyBorder="1" applyAlignment="1" applyProtection="1">
      <alignment vertical="center" wrapText="1"/>
    </xf>
    <xf numFmtId="0" fontId="2" fillId="0" borderId="1" xfId="2" applyFont="1" applyFill="1" applyBorder="1" applyAlignment="1" applyProtection="1">
      <alignment horizontal="right" vertical="center" wrapText="1" indent="1"/>
    </xf>
    <xf numFmtId="164" fontId="5" fillId="3" borderId="1" xfId="2" applyNumberFormat="1" applyFont="1" applyFill="1" applyBorder="1" applyAlignment="1" applyProtection="1">
      <alignment vertical="center" wrapText="1"/>
    </xf>
    <xf numFmtId="0" fontId="9" fillId="0" borderId="2" xfId="2" quotePrefix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3" fillId="0" borderId="2" xfId="2" quotePrefix="1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2" xfId="2" applyFont="1" applyFill="1" applyBorder="1" applyAlignment="1" applyProtection="1">
      <alignment horizontal="left" vertical="center" wrapText="1" indent="1"/>
    </xf>
    <xf numFmtId="0" fontId="5" fillId="0" borderId="2" xfId="2" applyFont="1" applyFill="1" applyBorder="1" applyAlignment="1" applyProtection="1">
      <alignment horizontal="right" vertical="center" wrapText="1" indent="2"/>
    </xf>
    <xf numFmtId="4" fontId="5" fillId="0" borderId="1" xfId="2" applyNumberFormat="1" applyFont="1" applyFill="1" applyBorder="1" applyAlignment="1" applyProtection="1">
      <alignment horizontal="right" vertical="center" wrapText="1" indent="1"/>
    </xf>
    <xf numFmtId="4" fontId="2" fillId="0" borderId="1" xfId="2" applyNumberFormat="1" applyFont="1" applyFill="1" applyBorder="1" applyAlignment="1" applyProtection="1">
      <alignment horizontal="right" vertical="center" wrapText="1" indent="1"/>
    </xf>
    <xf numFmtId="0" fontId="6" fillId="4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 indent="1"/>
      <protection locked="0"/>
    </xf>
    <xf numFmtId="0" fontId="6" fillId="4" borderId="1" xfId="2" quotePrefix="1" applyFont="1" applyFill="1" applyBorder="1" applyAlignment="1" applyProtection="1">
      <alignment horizontal="center" vertical="center" wrapText="1"/>
    </xf>
    <xf numFmtId="0" fontId="1" fillId="0" borderId="0" xfId="2" applyFill="1" applyProtection="1">
      <protection locked="0"/>
    </xf>
    <xf numFmtId="0" fontId="1" fillId="0" borderId="0" xfId="2" quotePrefix="1" applyFont="1" applyFill="1" applyAlignment="1" applyProtection="1">
      <alignment horizontal="left" vertical="center" wrapText="1" indent="1"/>
      <protection locked="0"/>
    </xf>
    <xf numFmtId="0" fontId="1" fillId="0" borderId="0" xfId="2" applyFill="1" applyAlignment="1" applyProtection="1">
      <alignment horizontal="left" vertical="center" wrapText="1" indent="1"/>
      <protection locked="0"/>
    </xf>
    <xf numFmtId="0" fontId="23" fillId="0" borderId="1" xfId="1" applyFont="1" applyFill="1" applyBorder="1" applyAlignment="1" applyProtection="1">
      <alignment horizontal="left" vertical="center" wrapText="1" indent="1"/>
      <protection locked="0"/>
    </xf>
    <xf numFmtId="0" fontId="4" fillId="0" borderId="0" xfId="2" applyFont="1" applyProtection="1"/>
    <xf numFmtId="0" fontId="4" fillId="0" borderId="0" xfId="2" applyFont="1" applyAlignment="1" applyProtection="1">
      <alignment vertical="center" wrapText="1"/>
    </xf>
    <xf numFmtId="0" fontId="4" fillId="0" borderId="0" xfId="2" applyFont="1" applyAlignment="1" applyProtection="1">
      <alignment vertical="top" wrapText="1"/>
    </xf>
    <xf numFmtId="0" fontId="23" fillId="0" borderId="1" xfId="1" applyFont="1" applyFill="1" applyBorder="1" applyAlignment="1" applyProtection="1">
      <alignment horizontal="left" vertical="center" wrapText="1" indent="4"/>
      <protection locked="0"/>
    </xf>
    <xf numFmtId="0" fontId="1" fillId="5" borderId="1" xfId="2" applyFont="1" applyFill="1" applyBorder="1" applyAlignment="1" applyProtection="1">
      <alignment vertical="center" wrapText="1"/>
    </xf>
    <xf numFmtId="0" fontId="10" fillId="5" borderId="1" xfId="2" applyFont="1" applyFill="1" applyBorder="1" applyAlignment="1" applyProtection="1">
      <alignment horizontal="right" vertical="center" wrapText="1" indent="1"/>
    </xf>
    <xf numFmtId="0" fontId="2" fillId="5" borderId="1" xfId="2" applyFont="1" applyFill="1" applyBorder="1" applyAlignment="1" applyProtection="1">
      <alignment horizontal="center" vertical="center" wrapText="1"/>
    </xf>
    <xf numFmtId="3" fontId="2" fillId="0" borderId="1" xfId="2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 wrapText="1" indent="1" shrinkToFit="1"/>
    </xf>
    <xf numFmtId="0" fontId="20" fillId="0" borderId="1" xfId="2" applyFont="1" applyFill="1" applyBorder="1" applyAlignment="1" applyProtection="1">
      <alignment vertical="center" wrapText="1"/>
      <protection locked="0"/>
    </xf>
    <xf numFmtId="0" fontId="20" fillId="0" borderId="1" xfId="2" quotePrefix="1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1" fillId="0" borderId="1" xfId="2" applyBorder="1" applyProtection="1">
      <protection locked="0"/>
    </xf>
    <xf numFmtId="0" fontId="1" fillId="0" borderId="1" xfId="2" applyBorder="1" applyAlignment="1" applyProtection="1">
      <alignment horizontal="left" vertical="center" indent="1"/>
      <protection locked="0"/>
    </xf>
    <xf numFmtId="0" fontId="1" fillId="0" borderId="1" xfId="2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right" vertical="center" wrapText="1" indent="1"/>
    </xf>
    <xf numFmtId="0" fontId="25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 applyProtection="1">
      <alignment horizontal="center" vertical="center" wrapText="1"/>
    </xf>
    <xf numFmtId="4" fontId="5" fillId="6" borderId="1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inden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quotePrefix="1" applyFont="1" applyBorder="1" applyAlignment="1" applyProtection="1">
      <alignment horizontal="left" vertical="center" indent="1"/>
    </xf>
    <xf numFmtId="0" fontId="10" fillId="0" borderId="1" xfId="0" applyFont="1" applyBorder="1" applyAlignment="1" applyProtection="1">
      <alignment horizontal="left" vertical="center" indent="1"/>
    </xf>
    <xf numFmtId="0" fontId="10" fillId="0" borderId="1" xfId="0" quotePrefix="1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 applyProtection="1">
      <alignment horizontal="left" vertical="center" indent="1"/>
    </xf>
    <xf numFmtId="0" fontId="10" fillId="0" borderId="5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left" vertical="center" wrapText="1" indent="1"/>
    </xf>
    <xf numFmtId="0" fontId="16" fillId="0" borderId="3" xfId="0" applyFont="1" applyBorder="1" applyAlignment="1" applyProtection="1">
      <alignment horizontal="left" vertical="center" wrapText="1" indent="1"/>
    </xf>
    <xf numFmtId="0" fontId="16" fillId="0" borderId="7" xfId="0" applyFont="1" applyBorder="1" applyAlignment="1" applyProtection="1">
      <alignment horizontal="left" vertical="center" wrapText="1" indent="1"/>
    </xf>
    <xf numFmtId="0" fontId="10" fillId="0" borderId="8" xfId="0" applyFont="1" applyBorder="1" applyAlignment="1" applyProtection="1">
      <alignment horizontal="left" vertical="center" wrapText="1" indent="1"/>
    </xf>
    <xf numFmtId="0" fontId="10" fillId="0" borderId="5" xfId="0" applyFont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left" vertical="center" wrapText="1" indent="1"/>
    </xf>
    <xf numFmtId="0" fontId="11" fillId="0" borderId="0" xfId="0" applyFont="1" applyAlignment="1" applyProtection="1">
      <alignment horizontal="left" vertical="center" wrapText="1" indent="1"/>
    </xf>
    <xf numFmtId="0" fontId="3" fillId="0" borderId="8" xfId="2" quotePrefix="1" applyFont="1" applyBorder="1" applyAlignment="1" applyProtection="1">
      <alignment horizontal="center" vertical="center" wrapText="1"/>
      <protection locked="0"/>
    </xf>
    <xf numFmtId="0" fontId="3" fillId="0" borderId="5" xfId="2" quotePrefix="1" applyFont="1" applyBorder="1" applyAlignment="1" applyProtection="1">
      <alignment horizontal="center" vertical="center" wrapText="1"/>
      <protection locked="0"/>
    </xf>
    <xf numFmtId="0" fontId="3" fillId="0" borderId="9" xfId="2" quotePrefix="1" applyFont="1" applyBorder="1" applyAlignment="1" applyProtection="1">
      <alignment horizontal="center" vertical="center" wrapText="1"/>
      <protection locked="0"/>
    </xf>
    <xf numFmtId="0" fontId="1" fillId="5" borderId="1" xfId="2" applyFont="1" applyFill="1" applyBorder="1" applyAlignment="1" applyProtection="1">
      <alignment horizontal="left" vertical="center" wrapText="1" inden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" xfId="2" quotePrefix="1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</cellXfs>
  <cellStyles count="3">
    <cellStyle name="Hiperveza" xfId="1" builtinId="8"/>
    <cellStyle name="Normalno" xfId="0" builtinId="0"/>
    <cellStyle name="Normalno 2" xfId="2"/>
  </cellStyles>
  <dxfs count="6">
    <dxf>
      <fill>
        <patternFill patternType="lightDown">
          <fgColor indexed="64"/>
          <bgColor theme="8" tint="0.79998168889431442"/>
        </patternFill>
      </fill>
    </dxf>
    <dxf>
      <fill>
        <patternFill patternType="lightDown">
          <fgColor indexed="64"/>
          <bgColor theme="8" tint="0.79998168889431442"/>
        </patternFill>
      </fill>
    </dxf>
    <dxf>
      <fill>
        <patternFill patternType="lightDown">
          <fgColor indexed="64"/>
          <bgColor theme="8" tint="0.79998168889431442"/>
        </patternFill>
      </fill>
    </dxf>
    <dxf>
      <fill>
        <patternFill patternType="lightDown">
          <fgColor indexed="64"/>
          <bgColor theme="8" tint="0.79998168889431442"/>
        </patternFill>
      </fill>
    </dxf>
    <dxf>
      <fill>
        <patternFill patternType="lightDown">
          <fgColor indexed="64"/>
          <bgColor theme="8" tint="0.79998168889431442"/>
        </patternFill>
      </fill>
    </dxf>
    <dxf>
      <fill>
        <patternFill patternType="lightDown"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IF7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c20\Home\Misljenje%20unutarnje%20revizije%20o%20sustavu%20unutarnjih%20kontrola%20za%20podru&#269;ja%20koja%20su%20bila%20revidirana%20u%202017.%20ZAD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IF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IF1"/>
      <sheetName val="ŠIF2"/>
      <sheetName val="ŠIF3-4"/>
      <sheetName val="ŠIF5"/>
      <sheetName val="ŠIF6"/>
      <sheetName val="ŠIF8"/>
      <sheetName val="Uputa za rad"/>
      <sheetName val="Tablica I."/>
      <sheetName val="Tablica II. "/>
      <sheetName val="Tablica III.- REV."/>
      <sheetName val="Tablica III.- PREP. "/>
      <sheetName val="Tablica IV. "/>
      <sheetName val="Tablica V."/>
      <sheetName val="Rekapitulacija"/>
    </sheetNames>
    <sheetDataSet>
      <sheetData sheetId="0">
        <row r="2">
          <cell r="A2" t="str">
            <v>Grad</v>
          </cell>
        </row>
        <row r="3">
          <cell r="A3" t="str">
            <v>Ministarstvo</v>
          </cell>
        </row>
        <row r="4">
          <cell r="A4" t="str">
            <v>Ostalo državno tijelo razine razdjela organizacijske klasifikacije</v>
          </cell>
        </row>
        <row r="5">
          <cell r="A5" t="str">
            <v>Županija</v>
          </cell>
        </row>
      </sheetData>
      <sheetData sheetId="1">
        <row r="3">
          <cell r="B3" t="str">
            <v>Agencija za zaštitu osobnih podataka</v>
          </cell>
        </row>
        <row r="4">
          <cell r="B4" t="str">
            <v>Bjelovarsko-bilogorska županija</v>
          </cell>
        </row>
        <row r="5">
          <cell r="B5" t="str">
            <v>Brodsko-posavska županija</v>
          </cell>
        </row>
        <row r="6">
          <cell r="B6" t="str">
            <v>Državni zavod za radiološku i nuklearnu sigurnost</v>
          </cell>
        </row>
        <row r="7">
          <cell r="B7" t="str">
            <v>Državni zavod za statistiku</v>
          </cell>
        </row>
        <row r="8">
          <cell r="B8" t="str">
            <v>Dubrovačko-neretvanska županija</v>
          </cell>
        </row>
        <row r="9">
          <cell r="B9" t="str">
            <v>Grad Bjelovar</v>
          </cell>
        </row>
        <row r="10">
          <cell r="B10" t="str">
            <v>Grad Čakovec</v>
          </cell>
        </row>
        <row r="11">
          <cell r="B11" t="str">
            <v>Grad Dubrovnik</v>
          </cell>
        </row>
        <row r="12">
          <cell r="B12" t="str">
            <v>Grad Gospić</v>
          </cell>
        </row>
        <row r="13">
          <cell r="B13" t="str">
            <v>Grad Karlovac</v>
          </cell>
        </row>
        <row r="14">
          <cell r="B14" t="str">
            <v>Grad Kaštela</v>
          </cell>
        </row>
        <row r="15">
          <cell r="B15" t="str">
            <v>Grad Koprivnica</v>
          </cell>
        </row>
        <row r="16">
          <cell r="B16" t="str">
            <v>Grad Krapina</v>
          </cell>
        </row>
        <row r="17">
          <cell r="B17" t="str">
            <v>Grad Labin</v>
          </cell>
        </row>
        <row r="18">
          <cell r="B18" t="str">
            <v>Grad Makarska</v>
          </cell>
        </row>
        <row r="19">
          <cell r="B19" t="str">
            <v>Grad Opatija</v>
          </cell>
        </row>
        <row r="20">
          <cell r="B20" t="str">
            <v>Grad Osijek</v>
          </cell>
        </row>
        <row r="21">
          <cell r="B21" t="str">
            <v>Grad Pazin</v>
          </cell>
        </row>
        <row r="22">
          <cell r="B22" t="str">
            <v>Grad Petrinja</v>
          </cell>
        </row>
        <row r="23">
          <cell r="B23" t="str">
            <v>Grad Poreč</v>
          </cell>
        </row>
        <row r="24">
          <cell r="B24" t="str">
            <v>Grad Požega</v>
          </cell>
        </row>
        <row r="25">
          <cell r="B25" t="str">
            <v>Grad Pula</v>
          </cell>
        </row>
        <row r="26">
          <cell r="B26" t="str">
            <v>Grad Rijeka</v>
          </cell>
        </row>
        <row r="27">
          <cell r="B27" t="str">
            <v>Grad Rovinj-Rovigno</v>
          </cell>
        </row>
        <row r="28">
          <cell r="B28" t="str">
            <v>Grad Samobor</v>
          </cell>
        </row>
        <row r="29">
          <cell r="B29" t="str">
            <v>Grad Sisak</v>
          </cell>
        </row>
        <row r="30">
          <cell r="B30" t="str">
            <v>Grad Slavonski brod</v>
          </cell>
        </row>
        <row r="31">
          <cell r="B31" t="str">
            <v>Grad Solin</v>
          </cell>
        </row>
        <row r="32">
          <cell r="B32" t="str">
            <v>Grad Split</v>
          </cell>
        </row>
        <row r="33">
          <cell r="B33" t="str">
            <v>Grad Šibenik</v>
          </cell>
        </row>
        <row r="34">
          <cell r="B34" t="str">
            <v>Grad Trogir</v>
          </cell>
        </row>
        <row r="35">
          <cell r="B35" t="str">
            <v>Grad Umag</v>
          </cell>
        </row>
        <row r="36">
          <cell r="B36" t="str">
            <v>Grad Varaždin</v>
          </cell>
        </row>
        <row r="37">
          <cell r="B37" t="str">
            <v>Grad Velika gorica</v>
          </cell>
        </row>
        <row r="38">
          <cell r="B38" t="str">
            <v>Grad Vinkovci</v>
          </cell>
        </row>
        <row r="39">
          <cell r="B39" t="str">
            <v>Grad Virovitica</v>
          </cell>
        </row>
        <row r="40">
          <cell r="B40" t="str">
            <v>Grad Vukovar</v>
          </cell>
        </row>
        <row r="41">
          <cell r="B41" t="str">
            <v>Grad Zadar</v>
          </cell>
        </row>
        <row r="42">
          <cell r="B42" t="str">
            <v>Grad Zagreb</v>
          </cell>
        </row>
        <row r="43">
          <cell r="B43" t="str">
            <v>Grad Zaprešić</v>
          </cell>
        </row>
        <row r="44">
          <cell r="B44" t="str">
            <v>Hrvatski sabor</v>
          </cell>
        </row>
        <row r="45">
          <cell r="B45" t="str">
            <v>Istarska županija</v>
          </cell>
        </row>
        <row r="46">
          <cell r="B46" t="str">
            <v>Karlovačka županija</v>
          </cell>
        </row>
        <row r="47">
          <cell r="B47" t="str">
            <v>Koprivničko-križevačka županija</v>
          </cell>
        </row>
        <row r="48">
          <cell r="B48" t="str">
            <v>Krapinsko-zagorska županija</v>
          </cell>
        </row>
        <row r="49">
          <cell r="B49" t="str">
            <v>Ličko-senjska županija</v>
          </cell>
        </row>
        <row r="50">
          <cell r="B50" t="str">
            <v>Međimurska županija</v>
          </cell>
        </row>
        <row r="51">
          <cell r="B51" t="str">
            <v>Ministarstvo državne imovine</v>
          </cell>
        </row>
        <row r="52">
          <cell r="B52" t="str">
            <v xml:space="preserve">Ministarstvo financija </v>
          </cell>
        </row>
        <row r="53">
          <cell r="B53" t="str">
            <v>Ministarstvo gospodarstva, poduzetništva i obrta</v>
          </cell>
        </row>
        <row r="54">
          <cell r="B54" t="str">
            <v>Ministarstvo graditeljstva i prostornoga uređenja</v>
          </cell>
        </row>
        <row r="55">
          <cell r="B55" t="str">
            <v>Ministarstvo hrvatskih branitelja</v>
          </cell>
        </row>
        <row r="56">
          <cell r="B56" t="str">
            <v>Ministarstvo kulture</v>
          </cell>
        </row>
        <row r="57">
          <cell r="B57" t="str">
            <v>Ministarstvo mora, prometa i infrastrukture</v>
          </cell>
        </row>
        <row r="58">
          <cell r="B58" t="str">
            <v xml:space="preserve">Ministarstvo obrane </v>
          </cell>
        </row>
        <row r="59">
          <cell r="B59" t="str">
            <v>Ministarstvo poljoprivrede</v>
          </cell>
        </row>
        <row r="60">
          <cell r="B60" t="str">
            <v>Ministarstvo pravosuđa</v>
          </cell>
        </row>
        <row r="61">
          <cell r="B61" t="str">
            <v>Ministarstvo rada i mirovinskoga sustava</v>
          </cell>
        </row>
        <row r="62">
          <cell r="B62" t="str">
            <v>Ministarstvo regionalnoga razvoja i fondova Europske unije</v>
          </cell>
        </row>
        <row r="63">
          <cell r="B63" t="str">
            <v>Ministarstvo turizma</v>
          </cell>
        </row>
        <row r="64">
          <cell r="B64" t="str">
            <v>Ministarstvo unutarnjih poslova</v>
          </cell>
        </row>
        <row r="65">
          <cell r="B65" t="str">
            <v>Ministarstvo uprave</v>
          </cell>
        </row>
        <row r="66">
          <cell r="B66" t="str">
            <v>Ministarstvo vanjskih i europskih poslova</v>
          </cell>
        </row>
        <row r="67">
          <cell r="B67" t="str">
            <v xml:space="preserve">Ministarstvo za demografiju, obitelj, mlade i socijalnu politiku </v>
          </cell>
        </row>
        <row r="68">
          <cell r="B68" t="str">
            <v>Ministarstvo zaštite okoliša i energetike</v>
          </cell>
        </row>
        <row r="69">
          <cell r="B69" t="str">
            <v>Ministarstvo zdravstva</v>
          </cell>
        </row>
        <row r="70">
          <cell r="B70" t="str">
            <v>Ministarstvo znanosti i obrazovanja</v>
          </cell>
        </row>
        <row r="71">
          <cell r="B71" t="str">
            <v>Osječko-baranjska županija</v>
          </cell>
        </row>
        <row r="72">
          <cell r="B72" t="str">
            <v>Požeško-slavonska županija</v>
          </cell>
        </row>
        <row r="73">
          <cell r="B73" t="str">
            <v>Primorsko-goranska županija</v>
          </cell>
        </row>
        <row r="74">
          <cell r="B74" t="str">
            <v>Sigurnosno-obavještajna agencija (SOA)</v>
          </cell>
        </row>
        <row r="75">
          <cell r="B75" t="str">
            <v>Sisačko-moslavačka županija</v>
          </cell>
        </row>
        <row r="76">
          <cell r="B76" t="str">
            <v>Splitsko-dalmatinska županije</v>
          </cell>
        </row>
        <row r="77">
          <cell r="B77" t="str">
            <v>Središnji državni ured za Hrvate izvan Republike Hrvatske</v>
          </cell>
        </row>
        <row r="78">
          <cell r="B78" t="str">
            <v>Središnji državni ured za obnovu i stambeno zbrinjavanje</v>
          </cell>
        </row>
        <row r="79">
          <cell r="B79" t="str">
            <v>Središnji državni ured za razvoj digitalnog društva</v>
          </cell>
        </row>
        <row r="80">
          <cell r="B80" t="str">
            <v>Središnji državni ured za središnju javnu nabavu</v>
          </cell>
        </row>
        <row r="81">
          <cell r="B81" t="str">
            <v>Šibensko-kninska županija</v>
          </cell>
        </row>
        <row r="82">
          <cell r="B82" t="str">
            <v>Ured predsjednice Republike Hrvatske</v>
          </cell>
        </row>
        <row r="83">
          <cell r="B83" t="str">
            <v>Vlada RH</v>
          </cell>
        </row>
        <row r="84">
          <cell r="B84" t="str">
            <v>Varaždinska županija</v>
          </cell>
        </row>
        <row r="85">
          <cell r="B85" t="str">
            <v>Virovitičko-podravska županija</v>
          </cell>
        </row>
        <row r="86">
          <cell r="B86" t="str">
            <v>Vukovarsko-srijemska županija</v>
          </cell>
        </row>
        <row r="87">
          <cell r="B87" t="str">
            <v>Zadarska županija</v>
          </cell>
        </row>
        <row r="88">
          <cell r="B88" t="str">
            <v>Zagrebačka županija</v>
          </cell>
        </row>
      </sheetData>
      <sheetData sheetId="2">
        <row r="4">
          <cell r="A4" t="str">
            <v>Neovisna jedinica za unutarnju reviziju</v>
          </cell>
        </row>
        <row r="5">
          <cell r="A5" t="str">
            <v>Imenovani unutarnji revizor</v>
          </cell>
        </row>
        <row r="6">
          <cell r="A6" t="str">
            <v>Zajednička jedinica za unutarnju reviziju</v>
          </cell>
        </row>
        <row r="7">
          <cell r="A7" t="str">
            <v>Sporazum o obavljanju poslova unutarnje revizije</v>
          </cell>
        </row>
        <row r="9">
          <cell r="A9" t="str">
            <v>Nezavisni ured</v>
          </cell>
        </row>
        <row r="10">
          <cell r="A10" t="str">
            <v xml:space="preserve">Odjel </v>
          </cell>
        </row>
        <row r="11">
          <cell r="A11" t="str">
            <v>Ostalo</v>
          </cell>
        </row>
        <row r="12">
          <cell r="A12" t="str">
            <v xml:space="preserve">Samostalna služba </v>
          </cell>
        </row>
        <row r="13">
          <cell r="A13" t="str">
            <v xml:space="preserve">Samostalni odjel </v>
          </cell>
        </row>
        <row r="14">
          <cell r="A14" t="str">
            <v xml:space="preserve">Samostalni sektor </v>
          </cell>
        </row>
        <row r="15">
          <cell r="A15" t="str">
            <v xml:space="preserve">Služba </v>
          </cell>
        </row>
        <row r="16">
          <cell r="A16" t="str">
            <v>Ured</v>
          </cell>
        </row>
        <row r="17">
          <cell r="A17" t="str">
            <v>Ured Vlade RH</v>
          </cell>
        </row>
      </sheetData>
      <sheetData sheetId="3">
        <row r="2">
          <cell r="A2" t="str">
            <v>Zadovoljavajuće</v>
          </cell>
        </row>
        <row r="3">
          <cell r="A3" t="str">
            <v>Zadovoljavajuće uz stanovite nedostatke</v>
          </cell>
        </row>
        <row r="4">
          <cell r="A4" t="str">
            <v>Nezadovoljavajuće</v>
          </cell>
        </row>
      </sheetData>
      <sheetData sheetId="4">
        <row r="2">
          <cell r="A2" t="str">
            <v>Planiranje proračuna/financijskog plana</v>
          </cell>
        </row>
        <row r="3">
          <cell r="A3" t="str">
            <v>Izvršavanje proračuna/financijskog plana</v>
          </cell>
        </row>
        <row r="4">
          <cell r="A4" t="str">
            <v>Javna nabava</v>
          </cell>
        </row>
        <row r="5">
          <cell r="A5" t="str">
            <v>Računovodstvo</v>
          </cell>
        </row>
        <row r="6">
          <cell r="A6" t="str">
            <v>Izvješćivanje i ostalo</v>
          </cell>
        </row>
      </sheetData>
      <sheetData sheetId="5">
        <row r="2">
          <cell r="A2" t="str">
            <v>Planiranje proračuna/financijskog plana</v>
          </cell>
        </row>
        <row r="3">
          <cell r="A3" t="str">
            <v>Izvršavanje proračuna/financijskog plana</v>
          </cell>
        </row>
        <row r="4">
          <cell r="A4" t="str">
            <v>Javna nabava</v>
          </cell>
        </row>
        <row r="5">
          <cell r="A5" t="str">
            <v>Računov.</v>
          </cell>
        </row>
        <row r="6">
          <cell r="A6" t="str">
            <v>Izvješćivanje i ostalo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10" sqref="A10"/>
    </sheetView>
  </sheetViews>
  <sheetFormatPr defaultRowHeight="20.100000000000001" customHeight="1" x14ac:dyDescent="0.2"/>
  <cols>
    <col min="1" max="1" width="61.85546875" style="1" customWidth="1"/>
    <col min="2" max="16384" width="9.140625" style="1"/>
  </cols>
  <sheetData>
    <row r="2" spans="1:1" ht="20.100000000000001" customHeight="1" x14ac:dyDescent="0.2">
      <c r="A2" s="2" t="s">
        <v>1</v>
      </c>
    </row>
    <row r="3" spans="1:1" ht="20.100000000000001" customHeight="1" x14ac:dyDescent="0.2">
      <c r="A3" s="2" t="s">
        <v>13</v>
      </c>
    </row>
    <row r="4" spans="1:1" ht="20.100000000000001" customHeight="1" x14ac:dyDescent="0.2">
      <c r="A4" s="3" t="s">
        <v>6</v>
      </c>
    </row>
    <row r="5" spans="1:1" ht="20.100000000000001" customHeight="1" x14ac:dyDescent="0.2">
      <c r="A5" s="3" t="s">
        <v>30</v>
      </c>
    </row>
    <row r="6" spans="1:1" ht="20.100000000000001" customHeight="1" x14ac:dyDescent="0.2">
      <c r="A6" s="3" t="s">
        <v>137</v>
      </c>
    </row>
    <row r="7" spans="1:1" ht="20.100000000000001" customHeight="1" x14ac:dyDescent="0.2">
      <c r="A7" s="3" t="s">
        <v>0</v>
      </c>
    </row>
    <row r="8" spans="1:1" ht="20.100000000000001" customHeight="1" x14ac:dyDescent="0.2">
      <c r="A8" s="3" t="s">
        <v>11</v>
      </c>
    </row>
    <row r="9" spans="1:1" ht="20.100000000000001" customHeight="1" x14ac:dyDescent="0.2">
      <c r="A9" s="3" t="s">
        <v>3</v>
      </c>
    </row>
  </sheetData>
  <sheetProtection password="CC69" sheet="1" scenarios="1" selectLockedCell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activeCell="B1" sqref="B1:B122"/>
    </sheetView>
  </sheetViews>
  <sheetFormatPr defaultRowHeight="20.100000000000001" customHeight="1" x14ac:dyDescent="0.2"/>
  <cols>
    <col min="1" max="1" width="6.42578125" style="1" customWidth="1"/>
    <col min="2" max="2" width="53.5703125" style="38" customWidth="1"/>
    <col min="3" max="3" width="26.7109375" style="1" customWidth="1"/>
    <col min="4" max="4" width="9.140625" style="1"/>
    <col min="5" max="5" width="19.85546875" style="1" customWidth="1"/>
    <col min="6" max="16384" width="9.140625" style="1"/>
  </cols>
  <sheetData>
    <row r="1" spans="1:3" ht="24" customHeight="1" x14ac:dyDescent="0.2">
      <c r="A1" s="10">
        <v>1</v>
      </c>
      <c r="B1" s="53" t="s">
        <v>90</v>
      </c>
      <c r="C1" s="11"/>
    </row>
    <row r="2" spans="1:3" ht="20.100000000000001" customHeight="1" x14ac:dyDescent="0.2">
      <c r="A2" s="10">
        <f>A1+1</f>
        <v>2</v>
      </c>
      <c r="B2" s="54" t="s">
        <v>31</v>
      </c>
      <c r="C2" s="11" t="s">
        <v>105</v>
      </c>
    </row>
    <row r="3" spans="1:3" ht="20.100000000000001" customHeight="1" x14ac:dyDescent="0.2">
      <c r="A3" s="10">
        <f t="shared" ref="A3:A66" si="0">A2+1</f>
        <v>3</v>
      </c>
      <c r="B3" s="54" t="s">
        <v>33</v>
      </c>
      <c r="C3" s="12"/>
    </row>
    <row r="4" spans="1:3" ht="20.100000000000001" customHeight="1" x14ac:dyDescent="0.2">
      <c r="A4" s="10">
        <f t="shared" si="0"/>
        <v>4</v>
      </c>
      <c r="B4" s="54" t="s">
        <v>4</v>
      </c>
      <c r="C4" s="12"/>
    </row>
    <row r="5" spans="1:3" ht="20.100000000000001" customHeight="1" x14ac:dyDescent="0.2">
      <c r="A5" s="10">
        <f t="shared" si="0"/>
        <v>5</v>
      </c>
      <c r="B5" s="54" t="s">
        <v>134</v>
      </c>
      <c r="C5" s="12"/>
    </row>
    <row r="6" spans="1:3" ht="20.100000000000001" customHeight="1" x14ac:dyDescent="0.2">
      <c r="A6" s="10">
        <f t="shared" si="0"/>
        <v>6</v>
      </c>
      <c r="B6" s="54" t="s">
        <v>89</v>
      </c>
      <c r="C6" s="12"/>
    </row>
    <row r="7" spans="1:3" ht="20.100000000000001" customHeight="1" x14ac:dyDescent="0.2">
      <c r="A7" s="10">
        <f t="shared" si="0"/>
        <v>7</v>
      </c>
      <c r="B7" s="54" t="s">
        <v>26</v>
      </c>
      <c r="C7" s="12"/>
    </row>
    <row r="8" spans="1:3" ht="20.100000000000001" customHeight="1" x14ac:dyDescent="0.2">
      <c r="A8" s="10">
        <f t="shared" si="0"/>
        <v>8</v>
      </c>
      <c r="B8" s="54" t="s">
        <v>146</v>
      </c>
      <c r="C8" s="12"/>
    </row>
    <row r="9" spans="1:3" ht="20.100000000000001" customHeight="1" x14ac:dyDescent="0.2">
      <c r="A9" s="10">
        <f t="shared" si="0"/>
        <v>9</v>
      </c>
      <c r="B9" s="54" t="s">
        <v>20</v>
      </c>
      <c r="C9" s="12"/>
    </row>
    <row r="10" spans="1:3" ht="20.100000000000001" customHeight="1" x14ac:dyDescent="0.2">
      <c r="A10" s="10">
        <f t="shared" si="0"/>
        <v>10</v>
      </c>
      <c r="B10" s="54" t="s">
        <v>16</v>
      </c>
      <c r="C10" s="12"/>
    </row>
    <row r="11" spans="1:3" ht="27" customHeight="1" x14ac:dyDescent="0.2">
      <c r="A11" s="10">
        <f t="shared" si="0"/>
        <v>11</v>
      </c>
      <c r="B11" s="55" t="s">
        <v>150</v>
      </c>
      <c r="C11" s="12"/>
    </row>
    <row r="12" spans="1:3" ht="20.100000000000001" customHeight="1" x14ac:dyDescent="0.2">
      <c r="A12" s="10">
        <f t="shared" si="0"/>
        <v>12</v>
      </c>
      <c r="B12" s="54" t="s">
        <v>88</v>
      </c>
      <c r="C12" s="12"/>
    </row>
    <row r="13" spans="1:3" ht="20.100000000000001" customHeight="1" x14ac:dyDescent="0.2">
      <c r="A13" s="10">
        <f t="shared" si="0"/>
        <v>13</v>
      </c>
      <c r="B13" s="54" t="s">
        <v>36</v>
      </c>
      <c r="C13" s="12"/>
    </row>
    <row r="14" spans="1:3" ht="20.100000000000001" customHeight="1" x14ac:dyDescent="0.2">
      <c r="A14" s="10">
        <f t="shared" si="0"/>
        <v>14</v>
      </c>
      <c r="B14" s="54" t="s">
        <v>38</v>
      </c>
      <c r="C14" s="12"/>
    </row>
    <row r="15" spans="1:3" ht="20.100000000000001" customHeight="1" x14ac:dyDescent="0.2">
      <c r="A15" s="10">
        <f t="shared" si="0"/>
        <v>15</v>
      </c>
      <c r="B15" s="54" t="s">
        <v>39</v>
      </c>
      <c r="C15" s="12"/>
    </row>
    <row r="16" spans="1:3" ht="20.100000000000001" customHeight="1" x14ac:dyDescent="0.2">
      <c r="A16" s="10">
        <f t="shared" si="0"/>
        <v>16</v>
      </c>
      <c r="B16" s="54" t="s">
        <v>138</v>
      </c>
      <c r="C16" s="12"/>
    </row>
    <row r="17" spans="1:3" ht="20.100000000000001" customHeight="1" x14ac:dyDescent="0.2">
      <c r="A17" s="10">
        <f t="shared" si="0"/>
        <v>17</v>
      </c>
      <c r="B17" s="54" t="s">
        <v>40</v>
      </c>
      <c r="C17" s="12"/>
    </row>
    <row r="18" spans="1:3" ht="20.100000000000001" customHeight="1" x14ac:dyDescent="0.2">
      <c r="A18" s="10">
        <f t="shared" si="0"/>
        <v>18</v>
      </c>
      <c r="B18" s="54" t="s">
        <v>41</v>
      </c>
      <c r="C18" s="12"/>
    </row>
    <row r="19" spans="1:3" ht="20.100000000000001" customHeight="1" x14ac:dyDescent="0.2">
      <c r="A19" s="10">
        <f t="shared" si="0"/>
        <v>19</v>
      </c>
      <c r="B19" s="54" t="s">
        <v>43</v>
      </c>
      <c r="C19" s="12"/>
    </row>
    <row r="20" spans="1:3" ht="20.100000000000001" customHeight="1" x14ac:dyDescent="0.2">
      <c r="A20" s="10">
        <f t="shared" si="0"/>
        <v>20</v>
      </c>
      <c r="B20" s="54" t="s">
        <v>44</v>
      </c>
      <c r="C20" s="12"/>
    </row>
    <row r="21" spans="1:3" ht="20.100000000000001" customHeight="1" x14ac:dyDescent="0.2">
      <c r="A21" s="10">
        <f t="shared" si="0"/>
        <v>21</v>
      </c>
      <c r="B21" s="54" t="s">
        <v>46</v>
      </c>
      <c r="C21" s="12"/>
    </row>
    <row r="22" spans="1:3" ht="20.100000000000001" customHeight="1" x14ac:dyDescent="0.2">
      <c r="A22" s="10">
        <f t="shared" si="0"/>
        <v>22</v>
      </c>
      <c r="B22" s="54" t="s">
        <v>47</v>
      </c>
      <c r="C22" s="12"/>
    </row>
    <row r="23" spans="1:3" ht="20.100000000000001" customHeight="1" x14ac:dyDescent="0.2">
      <c r="A23" s="10">
        <f t="shared" si="0"/>
        <v>23</v>
      </c>
      <c r="B23" s="54" t="s">
        <v>48</v>
      </c>
      <c r="C23" s="12"/>
    </row>
    <row r="24" spans="1:3" ht="20.100000000000001" customHeight="1" x14ac:dyDescent="0.2">
      <c r="A24" s="10">
        <f t="shared" si="0"/>
        <v>24</v>
      </c>
      <c r="B24" s="54" t="s">
        <v>28</v>
      </c>
      <c r="C24" s="12"/>
    </row>
    <row r="25" spans="1:3" ht="20.100000000000001" customHeight="1" x14ac:dyDescent="0.2">
      <c r="A25" s="10">
        <f t="shared" si="0"/>
        <v>25</v>
      </c>
      <c r="B25" s="54" t="s">
        <v>7</v>
      </c>
      <c r="C25" s="12"/>
    </row>
    <row r="26" spans="1:3" ht="20.100000000000001" customHeight="1" x14ac:dyDescent="0.2">
      <c r="A26" s="10">
        <f t="shared" si="0"/>
        <v>26</v>
      </c>
      <c r="B26" s="54" t="s">
        <v>23</v>
      </c>
      <c r="C26" s="12"/>
    </row>
    <row r="27" spans="1:3" ht="20.100000000000001" customHeight="1" x14ac:dyDescent="0.2">
      <c r="A27" s="10">
        <f t="shared" si="0"/>
        <v>27</v>
      </c>
      <c r="B27" s="54" t="s">
        <v>49</v>
      </c>
      <c r="C27" s="12"/>
    </row>
    <row r="28" spans="1:3" ht="20.100000000000001" customHeight="1" x14ac:dyDescent="0.2">
      <c r="A28" s="10">
        <f t="shared" si="0"/>
        <v>28</v>
      </c>
      <c r="B28" s="54" t="s">
        <v>50</v>
      </c>
      <c r="C28" s="12"/>
    </row>
    <row r="29" spans="1:3" ht="20.100000000000001" customHeight="1" x14ac:dyDescent="0.2">
      <c r="A29" s="10">
        <f t="shared" si="0"/>
        <v>29</v>
      </c>
      <c r="B29" s="54" t="s">
        <v>5</v>
      </c>
      <c r="C29" s="11"/>
    </row>
    <row r="30" spans="1:3" ht="20.100000000000001" customHeight="1" x14ac:dyDescent="0.2">
      <c r="A30" s="10">
        <f t="shared" si="0"/>
        <v>30</v>
      </c>
      <c r="B30" s="54" t="s">
        <v>51</v>
      </c>
      <c r="C30" s="11"/>
    </row>
    <row r="31" spans="1:3" ht="20.100000000000001" customHeight="1" x14ac:dyDescent="0.2">
      <c r="A31" s="10">
        <f t="shared" si="0"/>
        <v>31</v>
      </c>
      <c r="B31" s="54" t="s">
        <v>21</v>
      </c>
      <c r="C31" s="11"/>
    </row>
    <row r="32" spans="1:3" ht="20.100000000000001" customHeight="1" x14ac:dyDescent="0.2">
      <c r="A32" s="10">
        <f t="shared" si="0"/>
        <v>32</v>
      </c>
      <c r="B32" s="54" t="s">
        <v>103</v>
      </c>
      <c r="C32" s="11"/>
    </row>
    <row r="33" spans="1:3" ht="20.100000000000001" customHeight="1" x14ac:dyDescent="0.2">
      <c r="A33" s="10">
        <f t="shared" si="0"/>
        <v>33</v>
      </c>
      <c r="B33" s="54" t="s">
        <v>54</v>
      </c>
      <c r="C33" s="11"/>
    </row>
    <row r="34" spans="1:3" ht="20.100000000000001" customHeight="1" x14ac:dyDescent="0.2">
      <c r="A34" s="10">
        <f t="shared" si="0"/>
        <v>34</v>
      </c>
      <c r="B34" s="54" t="s">
        <v>15</v>
      </c>
      <c r="C34" s="11"/>
    </row>
    <row r="35" spans="1:3" ht="20.100000000000001" customHeight="1" x14ac:dyDescent="0.2">
      <c r="A35" s="10">
        <f t="shared" si="0"/>
        <v>35</v>
      </c>
      <c r="B35" s="54" t="s">
        <v>57</v>
      </c>
      <c r="C35" s="11"/>
    </row>
    <row r="36" spans="1:3" ht="20.100000000000001" customHeight="1" x14ac:dyDescent="0.2">
      <c r="A36" s="10">
        <f t="shared" si="0"/>
        <v>36</v>
      </c>
      <c r="B36" s="54" t="s">
        <v>59</v>
      </c>
      <c r="C36" s="11"/>
    </row>
    <row r="37" spans="1:3" ht="20.100000000000001" customHeight="1" x14ac:dyDescent="0.2">
      <c r="A37" s="10">
        <f t="shared" si="0"/>
        <v>37</v>
      </c>
      <c r="B37" s="54" t="s">
        <v>61</v>
      </c>
      <c r="C37" s="11"/>
    </row>
    <row r="38" spans="1:3" ht="20.100000000000001" customHeight="1" x14ac:dyDescent="0.2">
      <c r="A38" s="10">
        <f t="shared" si="0"/>
        <v>38</v>
      </c>
      <c r="B38" s="54" t="s">
        <v>62</v>
      </c>
      <c r="C38" s="11"/>
    </row>
    <row r="39" spans="1:3" ht="20.100000000000001" customHeight="1" x14ac:dyDescent="0.2">
      <c r="A39" s="10">
        <f t="shared" si="0"/>
        <v>39</v>
      </c>
      <c r="B39" s="54" t="s">
        <v>64</v>
      </c>
      <c r="C39" s="11"/>
    </row>
    <row r="40" spans="1:3" ht="20.100000000000001" customHeight="1" x14ac:dyDescent="0.2">
      <c r="A40" s="10">
        <f t="shared" si="0"/>
        <v>40</v>
      </c>
      <c r="B40" s="54" t="s">
        <v>65</v>
      </c>
      <c r="C40" s="11"/>
    </row>
    <row r="41" spans="1:3" ht="20.100000000000001" customHeight="1" x14ac:dyDescent="0.2">
      <c r="A41" s="10">
        <f t="shared" si="0"/>
        <v>41</v>
      </c>
      <c r="B41" s="54" t="s">
        <v>66</v>
      </c>
      <c r="C41" s="11"/>
    </row>
    <row r="42" spans="1:3" ht="20.100000000000001" customHeight="1" x14ac:dyDescent="0.2">
      <c r="A42" s="10">
        <f t="shared" si="0"/>
        <v>42</v>
      </c>
      <c r="B42" s="54" t="s">
        <v>151</v>
      </c>
      <c r="C42" s="11"/>
    </row>
    <row r="43" spans="1:3" ht="20.100000000000001" customHeight="1" x14ac:dyDescent="0.2">
      <c r="A43" s="10">
        <f t="shared" si="0"/>
        <v>43</v>
      </c>
      <c r="B43" s="54" t="s">
        <v>69</v>
      </c>
      <c r="C43" s="11"/>
    </row>
    <row r="44" spans="1:3" ht="20.100000000000001" customHeight="1" x14ac:dyDescent="0.2">
      <c r="A44" s="10">
        <f t="shared" si="0"/>
        <v>44</v>
      </c>
      <c r="B44" s="54" t="s">
        <v>70</v>
      </c>
      <c r="C44" s="11"/>
    </row>
    <row r="45" spans="1:3" ht="20.100000000000001" customHeight="1" x14ac:dyDescent="0.2">
      <c r="A45" s="10">
        <f t="shared" si="0"/>
        <v>45</v>
      </c>
      <c r="B45" s="54" t="s">
        <v>72</v>
      </c>
      <c r="C45" s="11"/>
    </row>
    <row r="46" spans="1:3" ht="20.100000000000001" customHeight="1" x14ac:dyDescent="0.2">
      <c r="A46" s="10">
        <f t="shared" si="0"/>
        <v>46</v>
      </c>
      <c r="B46" s="54" t="s">
        <v>74</v>
      </c>
      <c r="C46" s="11"/>
    </row>
    <row r="47" spans="1:3" ht="20.100000000000001" customHeight="1" x14ac:dyDescent="0.2">
      <c r="A47" s="10">
        <f t="shared" si="0"/>
        <v>47</v>
      </c>
      <c r="B47" s="54" t="s">
        <v>22</v>
      </c>
      <c r="C47" s="11"/>
    </row>
    <row r="48" spans="1:3" ht="20.100000000000001" customHeight="1" x14ac:dyDescent="0.2">
      <c r="A48" s="10">
        <f t="shared" si="0"/>
        <v>48</v>
      </c>
      <c r="B48" s="54" t="s">
        <v>77</v>
      </c>
      <c r="C48" s="11"/>
    </row>
    <row r="49" spans="1:3" ht="20.100000000000001" customHeight="1" x14ac:dyDescent="0.2">
      <c r="A49" s="10">
        <f t="shared" si="0"/>
        <v>49</v>
      </c>
      <c r="B49" s="54" t="s">
        <v>91</v>
      </c>
      <c r="C49" s="11"/>
    </row>
    <row r="50" spans="1:3" ht="20.100000000000001" customHeight="1" x14ac:dyDescent="0.2">
      <c r="A50" s="10">
        <f t="shared" si="0"/>
        <v>50</v>
      </c>
      <c r="B50" s="54" t="s">
        <v>152</v>
      </c>
      <c r="C50" s="12"/>
    </row>
    <row r="51" spans="1:3" ht="20.100000000000001" customHeight="1" x14ac:dyDescent="0.2">
      <c r="A51" s="10">
        <f t="shared" si="0"/>
        <v>51</v>
      </c>
      <c r="B51" s="54" t="s">
        <v>86</v>
      </c>
      <c r="C51" s="12"/>
    </row>
    <row r="52" spans="1:3" ht="20.100000000000001" customHeight="1" x14ac:dyDescent="0.2">
      <c r="A52" s="10">
        <f t="shared" si="0"/>
        <v>52</v>
      </c>
      <c r="B52" s="55" t="s">
        <v>153</v>
      </c>
      <c r="C52" s="11"/>
    </row>
    <row r="53" spans="1:3" ht="20.100000000000001" customHeight="1" x14ac:dyDescent="0.2">
      <c r="A53" s="10">
        <f t="shared" si="0"/>
        <v>53</v>
      </c>
      <c r="B53" s="54" t="s">
        <v>87</v>
      </c>
      <c r="C53" s="11"/>
    </row>
    <row r="54" spans="1:3" ht="20.100000000000001" customHeight="1" x14ac:dyDescent="0.2">
      <c r="A54" s="10">
        <f t="shared" si="0"/>
        <v>54</v>
      </c>
      <c r="B54" s="54" t="s">
        <v>83</v>
      </c>
      <c r="C54" s="11"/>
    </row>
    <row r="55" spans="1:3" ht="20.100000000000001" customHeight="1" x14ac:dyDescent="0.2">
      <c r="A55" s="10">
        <f t="shared" si="0"/>
        <v>55</v>
      </c>
      <c r="B55" s="54" t="s">
        <v>84</v>
      </c>
      <c r="C55" s="11"/>
    </row>
    <row r="56" spans="1:3" ht="20.100000000000001" customHeight="1" x14ac:dyDescent="0.2">
      <c r="A56" s="10">
        <f t="shared" si="0"/>
        <v>56</v>
      </c>
      <c r="B56" s="54" t="s">
        <v>85</v>
      </c>
      <c r="C56" s="11"/>
    </row>
    <row r="57" spans="1:3" ht="20.100000000000001" customHeight="1" x14ac:dyDescent="0.2">
      <c r="A57" s="10">
        <f t="shared" si="0"/>
        <v>57</v>
      </c>
      <c r="B57" s="55" t="s">
        <v>154</v>
      </c>
      <c r="C57" s="11"/>
    </row>
    <row r="58" spans="1:3" ht="20.100000000000001" customHeight="1" x14ac:dyDescent="0.2">
      <c r="A58" s="10">
        <f t="shared" si="0"/>
        <v>58</v>
      </c>
      <c r="B58" s="55" t="s">
        <v>155</v>
      </c>
      <c r="C58" s="12"/>
    </row>
    <row r="59" spans="1:3" ht="20.100000000000001" customHeight="1" x14ac:dyDescent="0.2">
      <c r="A59" s="10">
        <f t="shared" si="0"/>
        <v>59</v>
      </c>
      <c r="B59" s="54" t="s">
        <v>52</v>
      </c>
      <c r="C59" s="12"/>
    </row>
    <row r="60" spans="1:3" ht="20.100000000000001" customHeight="1" x14ac:dyDescent="0.2">
      <c r="A60" s="10">
        <f t="shared" si="0"/>
        <v>60</v>
      </c>
      <c r="B60" s="54" t="s">
        <v>92</v>
      </c>
      <c r="C60" s="12"/>
    </row>
    <row r="61" spans="1:3" ht="20.100000000000001" customHeight="1" x14ac:dyDescent="0.2">
      <c r="A61" s="10">
        <f t="shared" si="0"/>
        <v>61</v>
      </c>
      <c r="B61" s="54" t="s">
        <v>53</v>
      </c>
      <c r="C61" s="12"/>
    </row>
    <row r="62" spans="1:3" ht="33" customHeight="1" x14ac:dyDescent="0.2">
      <c r="A62" s="10">
        <f t="shared" si="0"/>
        <v>62</v>
      </c>
      <c r="B62" s="56"/>
      <c r="C62" s="11"/>
    </row>
    <row r="63" spans="1:3" ht="20.100000000000001" customHeight="1" x14ac:dyDescent="0.2">
      <c r="A63" s="10">
        <f>A62+1</f>
        <v>63</v>
      </c>
      <c r="B63" s="54" t="s">
        <v>98</v>
      </c>
      <c r="C63" s="11"/>
    </row>
    <row r="64" spans="1:3" ht="20.100000000000001" customHeight="1" x14ac:dyDescent="0.2">
      <c r="A64" s="10">
        <f t="shared" si="0"/>
        <v>64</v>
      </c>
      <c r="B64" s="54" t="s">
        <v>99</v>
      </c>
      <c r="C64" s="11"/>
    </row>
    <row r="65" spans="1:3" ht="20.100000000000001" customHeight="1" x14ac:dyDescent="0.2">
      <c r="A65" s="10">
        <f t="shared" si="0"/>
        <v>65</v>
      </c>
      <c r="B65" s="54" t="s">
        <v>100</v>
      </c>
      <c r="C65" s="11"/>
    </row>
    <row r="66" spans="1:3" ht="20.100000000000001" customHeight="1" x14ac:dyDescent="0.2">
      <c r="A66" s="10">
        <f t="shared" si="0"/>
        <v>66</v>
      </c>
      <c r="B66" s="54" t="s">
        <v>101</v>
      </c>
      <c r="C66" s="60"/>
    </row>
    <row r="67" spans="1:3" ht="20.100000000000001" customHeight="1" x14ac:dyDescent="0.2">
      <c r="A67" s="10">
        <f t="shared" ref="A67:A122" si="1">A66+1</f>
        <v>67</v>
      </c>
      <c r="B67" s="54" t="s">
        <v>156</v>
      </c>
      <c r="C67" s="60"/>
    </row>
    <row r="68" spans="1:3" ht="20.100000000000001" customHeight="1" x14ac:dyDescent="0.2">
      <c r="A68" s="10">
        <f t="shared" si="1"/>
        <v>68</v>
      </c>
      <c r="B68" s="54" t="s">
        <v>55</v>
      </c>
      <c r="C68" s="60"/>
    </row>
    <row r="69" spans="1:3" ht="20.100000000000001" customHeight="1" x14ac:dyDescent="0.2">
      <c r="A69" s="10">
        <f t="shared" si="1"/>
        <v>69</v>
      </c>
      <c r="B69" s="54" t="s">
        <v>56</v>
      </c>
      <c r="C69" s="60"/>
    </row>
    <row r="70" spans="1:3" ht="20.100000000000001" customHeight="1" x14ac:dyDescent="0.2">
      <c r="A70" s="10">
        <f t="shared" si="1"/>
        <v>70</v>
      </c>
      <c r="B70" s="54" t="s">
        <v>58</v>
      </c>
      <c r="C70" s="60"/>
    </row>
    <row r="71" spans="1:3" ht="20.100000000000001" customHeight="1" x14ac:dyDescent="0.2">
      <c r="A71" s="10">
        <f t="shared" si="1"/>
        <v>71</v>
      </c>
      <c r="B71" s="54" t="s">
        <v>60</v>
      </c>
      <c r="C71" s="60"/>
    </row>
    <row r="72" spans="1:3" ht="20.100000000000001" customHeight="1" x14ac:dyDescent="0.2">
      <c r="A72" s="10">
        <f t="shared" si="1"/>
        <v>72</v>
      </c>
      <c r="B72" s="54" t="s">
        <v>32</v>
      </c>
      <c r="C72" s="60"/>
    </row>
    <row r="73" spans="1:3" ht="20.100000000000001" customHeight="1" x14ac:dyDescent="0.2">
      <c r="A73" s="10">
        <f t="shared" si="1"/>
        <v>73</v>
      </c>
      <c r="B73" s="54" t="s">
        <v>157</v>
      </c>
      <c r="C73" s="60"/>
    </row>
    <row r="74" spans="1:3" ht="20.100000000000001" customHeight="1" x14ac:dyDescent="0.2">
      <c r="A74" s="10">
        <f t="shared" si="1"/>
        <v>74</v>
      </c>
      <c r="B74" s="54" t="s">
        <v>34</v>
      </c>
      <c r="C74" s="60"/>
    </row>
    <row r="75" spans="1:3" ht="20.100000000000001" customHeight="1" x14ac:dyDescent="0.2">
      <c r="A75" s="10">
        <f t="shared" si="1"/>
        <v>75</v>
      </c>
      <c r="B75" s="54" t="s">
        <v>158</v>
      </c>
      <c r="C75" s="60"/>
    </row>
    <row r="76" spans="1:3" ht="20.100000000000001" customHeight="1" x14ac:dyDescent="0.2">
      <c r="A76" s="10">
        <f t="shared" si="1"/>
        <v>76</v>
      </c>
      <c r="B76" s="54" t="s">
        <v>35</v>
      </c>
      <c r="C76" s="60"/>
    </row>
    <row r="77" spans="1:3" ht="20.100000000000001" customHeight="1" x14ac:dyDescent="0.2">
      <c r="A77" s="10">
        <f t="shared" si="1"/>
        <v>77</v>
      </c>
      <c r="B77" s="54" t="s">
        <v>37</v>
      </c>
      <c r="C77" s="60"/>
    </row>
    <row r="78" spans="1:3" ht="20.100000000000001" customHeight="1" x14ac:dyDescent="0.2">
      <c r="A78" s="10">
        <f t="shared" si="1"/>
        <v>78</v>
      </c>
      <c r="B78" s="54" t="s">
        <v>8</v>
      </c>
      <c r="C78" s="60"/>
    </row>
    <row r="79" spans="1:3" ht="20.100000000000001" customHeight="1" x14ac:dyDescent="0.2">
      <c r="A79" s="10">
        <f t="shared" si="1"/>
        <v>79</v>
      </c>
      <c r="B79" s="54" t="s">
        <v>159</v>
      </c>
      <c r="C79" s="60"/>
    </row>
    <row r="80" spans="1:3" ht="20.100000000000001" customHeight="1" x14ac:dyDescent="0.2">
      <c r="A80" s="10">
        <f t="shared" si="1"/>
        <v>80</v>
      </c>
      <c r="B80" s="54" t="s">
        <v>160</v>
      </c>
      <c r="C80" s="60"/>
    </row>
    <row r="81" spans="1:3" ht="20.100000000000001" customHeight="1" x14ac:dyDescent="0.2">
      <c r="A81" s="10">
        <f t="shared" si="1"/>
        <v>81</v>
      </c>
      <c r="B81" s="54" t="s">
        <v>161</v>
      </c>
      <c r="C81" s="60"/>
    </row>
    <row r="82" spans="1:3" ht="20.100000000000001" customHeight="1" x14ac:dyDescent="0.2">
      <c r="A82" s="10">
        <f t="shared" si="1"/>
        <v>82</v>
      </c>
      <c r="B82" s="54" t="s">
        <v>42</v>
      </c>
      <c r="C82" s="60"/>
    </row>
    <row r="83" spans="1:3" ht="20.100000000000001" customHeight="1" x14ac:dyDescent="0.2">
      <c r="A83" s="10">
        <f t="shared" si="1"/>
        <v>83</v>
      </c>
      <c r="B83" s="54" t="s">
        <v>162</v>
      </c>
      <c r="C83" s="60"/>
    </row>
    <row r="84" spans="1:3" ht="20.100000000000001" customHeight="1" x14ac:dyDescent="0.2">
      <c r="A84" s="10">
        <f t="shared" si="1"/>
        <v>84</v>
      </c>
      <c r="B84" s="54" t="s">
        <v>45</v>
      </c>
      <c r="C84" s="60"/>
    </row>
    <row r="85" spans="1:3" ht="20.100000000000001" customHeight="1" x14ac:dyDescent="0.2">
      <c r="A85" s="10">
        <f t="shared" si="1"/>
        <v>85</v>
      </c>
      <c r="B85" s="54" t="s">
        <v>19</v>
      </c>
      <c r="C85" s="60"/>
    </row>
    <row r="86" spans="1:3" ht="20.100000000000001" customHeight="1" x14ac:dyDescent="0.2">
      <c r="A86" s="10">
        <f t="shared" si="1"/>
        <v>86</v>
      </c>
      <c r="B86" s="54" t="s">
        <v>17</v>
      </c>
      <c r="C86" s="11"/>
    </row>
    <row r="87" spans="1:3" ht="20.100000000000001" customHeight="1" x14ac:dyDescent="0.2">
      <c r="A87" s="10">
        <f t="shared" si="1"/>
        <v>87</v>
      </c>
      <c r="B87" s="54" t="s">
        <v>24</v>
      </c>
      <c r="C87" s="11"/>
    </row>
    <row r="88" spans="1:3" ht="20.100000000000001" customHeight="1" x14ac:dyDescent="0.2">
      <c r="A88" s="10">
        <f t="shared" si="1"/>
        <v>88</v>
      </c>
      <c r="B88" s="54" t="s">
        <v>163</v>
      </c>
      <c r="C88" s="11"/>
    </row>
    <row r="89" spans="1:3" ht="20.100000000000001" customHeight="1" x14ac:dyDescent="0.2">
      <c r="A89" s="10">
        <f t="shared" si="1"/>
        <v>89</v>
      </c>
      <c r="B89" s="54" t="s">
        <v>136</v>
      </c>
      <c r="C89" s="11"/>
    </row>
    <row r="90" spans="1:3" ht="20.100000000000001" customHeight="1" x14ac:dyDescent="0.2">
      <c r="A90" s="10">
        <f t="shared" si="1"/>
        <v>90</v>
      </c>
      <c r="B90" s="54" t="s">
        <v>139</v>
      </c>
      <c r="C90" s="11"/>
    </row>
    <row r="91" spans="1:3" ht="20.100000000000001" customHeight="1" x14ac:dyDescent="0.2">
      <c r="A91" s="10">
        <f t="shared" si="1"/>
        <v>91</v>
      </c>
      <c r="B91" s="54" t="s">
        <v>104</v>
      </c>
      <c r="C91" s="11"/>
    </row>
    <row r="92" spans="1:3" ht="20.100000000000001" customHeight="1" x14ac:dyDescent="0.2">
      <c r="A92" s="10">
        <f t="shared" si="1"/>
        <v>92</v>
      </c>
      <c r="B92" s="54" t="s">
        <v>102</v>
      </c>
      <c r="C92" s="11"/>
    </row>
    <row r="93" spans="1:3" ht="20.100000000000001" customHeight="1" x14ac:dyDescent="0.2">
      <c r="A93" s="10">
        <f t="shared" si="1"/>
        <v>93</v>
      </c>
      <c r="B93" s="54" t="s">
        <v>12</v>
      </c>
      <c r="C93" s="11"/>
    </row>
    <row r="94" spans="1:3" ht="20.100000000000001" customHeight="1" x14ac:dyDescent="0.2">
      <c r="A94" s="10">
        <f t="shared" si="1"/>
        <v>94</v>
      </c>
      <c r="B94" s="54" t="s">
        <v>133</v>
      </c>
      <c r="C94" s="11"/>
    </row>
    <row r="95" spans="1:3" ht="20.100000000000001" customHeight="1" x14ac:dyDescent="0.2">
      <c r="A95" s="10">
        <f t="shared" si="1"/>
        <v>95</v>
      </c>
      <c r="B95" s="54" t="s">
        <v>63</v>
      </c>
      <c r="C95" s="11"/>
    </row>
    <row r="96" spans="1:3" ht="20.100000000000001" customHeight="1" x14ac:dyDescent="0.2">
      <c r="A96" s="10">
        <f t="shared" si="1"/>
        <v>96</v>
      </c>
      <c r="B96" s="54" t="s">
        <v>9</v>
      </c>
      <c r="C96" s="11"/>
    </row>
    <row r="97" spans="1:3" ht="34.5" customHeight="1" x14ac:dyDescent="0.2">
      <c r="A97" s="10">
        <f t="shared" si="1"/>
        <v>97</v>
      </c>
      <c r="B97" s="54" t="s">
        <v>18</v>
      </c>
      <c r="C97" s="11"/>
    </row>
    <row r="98" spans="1:3" ht="32.25" customHeight="1" x14ac:dyDescent="0.2">
      <c r="A98" s="10">
        <f t="shared" si="1"/>
        <v>98</v>
      </c>
      <c r="B98" s="54" t="s">
        <v>67</v>
      </c>
      <c r="C98" s="58"/>
    </row>
    <row r="99" spans="1:3" ht="25.5" customHeight="1" x14ac:dyDescent="0.2">
      <c r="A99" s="10">
        <f t="shared" si="1"/>
        <v>99</v>
      </c>
      <c r="B99" s="54" t="s">
        <v>27</v>
      </c>
      <c r="C99" s="58"/>
    </row>
    <row r="100" spans="1:3" ht="20.100000000000001" customHeight="1" x14ac:dyDescent="0.2">
      <c r="A100" s="10">
        <f t="shared" si="1"/>
        <v>100</v>
      </c>
      <c r="B100" s="57" t="s">
        <v>164</v>
      </c>
      <c r="C100" s="11" t="s">
        <v>105</v>
      </c>
    </row>
    <row r="101" spans="1:3" ht="20.100000000000001" customHeight="1" x14ac:dyDescent="0.2">
      <c r="A101" s="10">
        <f t="shared" si="1"/>
        <v>101</v>
      </c>
      <c r="B101" s="54" t="s">
        <v>78</v>
      </c>
      <c r="C101" s="11" t="s">
        <v>105</v>
      </c>
    </row>
    <row r="102" spans="1:3" ht="20.100000000000001" customHeight="1" x14ac:dyDescent="0.2">
      <c r="A102" s="10">
        <f t="shared" si="1"/>
        <v>102</v>
      </c>
      <c r="B102" s="54" t="s">
        <v>79</v>
      </c>
      <c r="C102" s="58"/>
    </row>
    <row r="103" spans="1:3" ht="20.100000000000001" customHeight="1" x14ac:dyDescent="0.2">
      <c r="A103" s="10">
        <f t="shared" si="1"/>
        <v>103</v>
      </c>
      <c r="B103" s="54" t="s">
        <v>80</v>
      </c>
      <c r="C103" s="11" t="s">
        <v>105</v>
      </c>
    </row>
    <row r="104" spans="1:3" ht="20.100000000000001" customHeight="1" x14ac:dyDescent="0.2">
      <c r="A104" s="10">
        <f t="shared" si="1"/>
        <v>104</v>
      </c>
      <c r="B104" s="54" t="s">
        <v>81</v>
      </c>
      <c r="C104" s="11" t="s">
        <v>105</v>
      </c>
    </row>
    <row r="105" spans="1:3" ht="20.100000000000001" customHeight="1" x14ac:dyDescent="0.2">
      <c r="A105" s="10">
        <f t="shared" si="1"/>
        <v>105</v>
      </c>
      <c r="B105" s="54" t="s">
        <v>14</v>
      </c>
      <c r="C105" s="11"/>
    </row>
    <row r="106" spans="1:3" ht="20.100000000000001" customHeight="1" x14ac:dyDescent="0.2">
      <c r="A106" s="10">
        <f t="shared" si="1"/>
        <v>106</v>
      </c>
      <c r="B106" s="54" t="s">
        <v>93</v>
      </c>
      <c r="C106" s="11"/>
    </row>
    <row r="107" spans="1:3" ht="20.100000000000001" customHeight="1" x14ac:dyDescent="0.2">
      <c r="A107" s="10">
        <f t="shared" si="1"/>
        <v>107</v>
      </c>
      <c r="B107" s="54" t="s">
        <v>10</v>
      </c>
      <c r="C107" s="11"/>
    </row>
    <row r="108" spans="1:3" ht="20.100000000000001" customHeight="1" x14ac:dyDescent="0.2">
      <c r="A108" s="10">
        <f t="shared" si="1"/>
        <v>108</v>
      </c>
      <c r="B108" s="54" t="s">
        <v>94</v>
      </c>
      <c r="C108" s="11"/>
    </row>
    <row r="109" spans="1:3" ht="20.100000000000001" customHeight="1" x14ac:dyDescent="0.2">
      <c r="A109" s="10">
        <f t="shared" si="1"/>
        <v>109</v>
      </c>
      <c r="B109" s="54" t="s">
        <v>95</v>
      </c>
      <c r="C109" s="11"/>
    </row>
    <row r="110" spans="1:3" ht="20.100000000000001" customHeight="1" x14ac:dyDescent="0.2">
      <c r="A110" s="10">
        <f t="shared" si="1"/>
        <v>110</v>
      </c>
      <c r="B110" s="54" t="s">
        <v>96</v>
      </c>
      <c r="C110" s="11"/>
    </row>
    <row r="111" spans="1:3" ht="20.100000000000001" customHeight="1" x14ac:dyDescent="0.2">
      <c r="A111" s="10">
        <f t="shared" si="1"/>
        <v>111</v>
      </c>
      <c r="B111" s="54" t="s">
        <v>97</v>
      </c>
      <c r="C111" s="11"/>
    </row>
    <row r="112" spans="1:3" ht="20.100000000000001" customHeight="1" x14ac:dyDescent="0.2">
      <c r="A112" s="10">
        <f t="shared" si="1"/>
        <v>112</v>
      </c>
      <c r="B112" s="54" t="s">
        <v>135</v>
      </c>
      <c r="C112" s="11"/>
    </row>
    <row r="113" spans="1:6" ht="20.100000000000001" customHeight="1" x14ac:dyDescent="0.2">
      <c r="A113" s="10">
        <f t="shared" si="1"/>
        <v>113</v>
      </c>
      <c r="B113" s="54" t="s">
        <v>165</v>
      </c>
      <c r="C113" s="11"/>
    </row>
    <row r="114" spans="1:6" ht="20.100000000000001" customHeight="1" x14ac:dyDescent="0.2">
      <c r="A114" s="10">
        <f t="shared" si="1"/>
        <v>114</v>
      </c>
      <c r="B114" s="54" t="s">
        <v>68</v>
      </c>
      <c r="C114" s="11"/>
    </row>
    <row r="115" spans="1:6" ht="20.100000000000001" customHeight="1" x14ac:dyDescent="0.2">
      <c r="A115" s="10">
        <f t="shared" si="1"/>
        <v>115</v>
      </c>
      <c r="B115" s="54" t="s">
        <v>166</v>
      </c>
      <c r="C115" s="11"/>
    </row>
    <row r="116" spans="1:6" ht="20.100000000000001" customHeight="1" x14ac:dyDescent="0.2">
      <c r="A116" s="10">
        <f t="shared" si="1"/>
        <v>116</v>
      </c>
      <c r="B116" s="54" t="s">
        <v>168</v>
      </c>
      <c r="C116" s="11"/>
    </row>
    <row r="117" spans="1:6" ht="20.100000000000001" customHeight="1" x14ac:dyDescent="0.2">
      <c r="A117" s="10">
        <f t="shared" si="1"/>
        <v>117</v>
      </c>
      <c r="B117" s="54" t="s">
        <v>25</v>
      </c>
      <c r="C117" s="11"/>
    </row>
    <row r="118" spans="1:6" ht="25.5" customHeight="1" x14ac:dyDescent="0.2">
      <c r="A118" s="10">
        <f t="shared" si="1"/>
        <v>118</v>
      </c>
      <c r="B118" s="54" t="s">
        <v>71</v>
      </c>
      <c r="C118" s="11"/>
    </row>
    <row r="119" spans="1:6" ht="20.100000000000001" customHeight="1" x14ac:dyDescent="0.2">
      <c r="A119" s="10">
        <f t="shared" si="1"/>
        <v>119</v>
      </c>
      <c r="B119" s="54" t="s">
        <v>73</v>
      </c>
      <c r="C119" s="11"/>
    </row>
    <row r="120" spans="1:6" ht="20.100000000000001" customHeight="1" x14ac:dyDescent="0.2">
      <c r="A120" s="10">
        <f t="shared" si="1"/>
        <v>120</v>
      </c>
      <c r="B120" s="54" t="s">
        <v>75</v>
      </c>
      <c r="C120" s="59"/>
    </row>
    <row r="121" spans="1:6" ht="20.100000000000001" customHeight="1" x14ac:dyDescent="0.2">
      <c r="A121" s="10">
        <f t="shared" si="1"/>
        <v>121</v>
      </c>
      <c r="B121" s="54" t="s">
        <v>76</v>
      </c>
      <c r="C121" s="59"/>
    </row>
    <row r="122" spans="1:6" ht="20.100000000000001" customHeight="1" x14ac:dyDescent="0.2">
      <c r="A122" s="10">
        <f t="shared" si="1"/>
        <v>122</v>
      </c>
      <c r="B122" s="54" t="s">
        <v>145</v>
      </c>
      <c r="C122" s="59"/>
    </row>
    <row r="123" spans="1:6" ht="20.100000000000001" customHeight="1" x14ac:dyDescent="0.2">
      <c r="A123" s="4"/>
      <c r="C123" s="2"/>
    </row>
    <row r="124" spans="1:6" ht="20.100000000000001" customHeight="1" x14ac:dyDescent="0.2">
      <c r="A124" s="4"/>
      <c r="B124" s="39"/>
      <c r="C124" s="2"/>
    </row>
    <row r="125" spans="1:6" ht="20.100000000000001" customHeight="1" x14ac:dyDescent="0.2">
      <c r="B125" s="40"/>
      <c r="E125" s="6"/>
      <c r="F125" s="6"/>
    </row>
    <row r="126" spans="1:6" ht="20.100000000000001" customHeight="1" x14ac:dyDescent="0.2">
      <c r="B126" s="40"/>
      <c r="E126" s="6"/>
      <c r="F126" s="6"/>
    </row>
    <row r="127" spans="1:6" ht="20.100000000000001" customHeight="1" x14ac:dyDescent="0.2">
      <c r="B127" s="40"/>
      <c r="E127" s="6"/>
      <c r="F127" s="6"/>
    </row>
    <row r="128" spans="1:6" ht="20.100000000000001" customHeight="1" x14ac:dyDescent="0.2">
      <c r="B128" s="40"/>
      <c r="E128" s="6"/>
      <c r="F128" s="6"/>
    </row>
    <row r="129" spans="2:7" ht="20.100000000000001" customHeight="1" x14ac:dyDescent="0.2">
      <c r="B129" s="40"/>
      <c r="D129" s="6"/>
      <c r="E129" s="6"/>
      <c r="F129" s="6"/>
      <c r="G129" s="6"/>
    </row>
    <row r="130" spans="2:7" ht="20.100000000000001" customHeight="1" x14ac:dyDescent="0.2">
      <c r="B130" s="40"/>
    </row>
    <row r="131" spans="2:7" ht="20.100000000000001" customHeight="1" x14ac:dyDescent="0.2">
      <c r="B131" s="40"/>
    </row>
    <row r="132" spans="2:7" ht="20.100000000000001" customHeight="1" x14ac:dyDescent="0.2">
      <c r="B132" s="40"/>
    </row>
    <row r="133" spans="2:7" ht="20.100000000000001" customHeight="1" x14ac:dyDescent="0.2">
      <c r="B133" s="40"/>
    </row>
    <row r="134" spans="2:7" ht="20.100000000000001" customHeight="1" x14ac:dyDescent="0.2">
      <c r="B134" s="40"/>
    </row>
    <row r="135" spans="2:7" ht="20.100000000000001" customHeight="1" x14ac:dyDescent="0.2">
      <c r="B135" s="40"/>
    </row>
    <row r="136" spans="2:7" ht="20.100000000000001" customHeight="1" x14ac:dyDescent="0.2">
      <c r="B136" s="40"/>
    </row>
    <row r="137" spans="2:7" ht="20.100000000000001" customHeight="1" x14ac:dyDescent="0.2">
      <c r="B137" s="40"/>
    </row>
    <row r="138" spans="2:7" ht="20.100000000000001" customHeight="1" x14ac:dyDescent="0.2">
      <c r="B138" s="40"/>
    </row>
    <row r="139" spans="2:7" ht="20.100000000000001" customHeight="1" x14ac:dyDescent="0.2">
      <c r="B139" s="40"/>
    </row>
    <row r="140" spans="2:7" ht="20.100000000000001" customHeight="1" x14ac:dyDescent="0.2">
      <c r="B140" s="40"/>
    </row>
    <row r="141" spans="2:7" ht="20.100000000000001" customHeight="1" x14ac:dyDescent="0.2">
      <c r="B141" s="40"/>
    </row>
    <row r="142" spans="2:7" ht="20.100000000000001" customHeight="1" x14ac:dyDescent="0.2">
      <c r="B142" s="40"/>
    </row>
    <row r="143" spans="2:7" ht="20.100000000000001" customHeight="1" x14ac:dyDescent="0.2">
      <c r="B143" s="40"/>
    </row>
    <row r="144" spans="2:7" ht="20.100000000000001" customHeight="1" x14ac:dyDescent="0.2">
      <c r="B144" s="40"/>
    </row>
    <row r="145" spans="2:2" ht="20.100000000000001" customHeight="1" x14ac:dyDescent="0.2">
      <c r="B145" s="40"/>
    </row>
    <row r="146" spans="2:2" ht="20.100000000000001" customHeight="1" x14ac:dyDescent="0.2">
      <c r="B146" s="40"/>
    </row>
    <row r="147" spans="2:2" ht="20.100000000000001" customHeight="1" x14ac:dyDescent="0.2">
      <c r="B147" s="40"/>
    </row>
    <row r="148" spans="2:2" ht="20.100000000000001" customHeight="1" x14ac:dyDescent="0.2">
      <c r="B148" s="40"/>
    </row>
    <row r="149" spans="2:2" ht="20.100000000000001" customHeight="1" x14ac:dyDescent="0.2">
      <c r="B149" s="40"/>
    </row>
    <row r="150" spans="2:2" ht="20.100000000000001" customHeight="1" x14ac:dyDescent="0.2">
      <c r="B150" s="40"/>
    </row>
    <row r="151" spans="2:2" ht="20.100000000000001" customHeight="1" x14ac:dyDescent="0.2">
      <c r="B151" s="40"/>
    </row>
    <row r="152" spans="2:2" ht="20.100000000000001" customHeight="1" x14ac:dyDescent="0.2">
      <c r="B152" s="40"/>
    </row>
    <row r="153" spans="2:2" ht="20.100000000000001" customHeight="1" x14ac:dyDescent="0.2">
      <c r="B153" s="40"/>
    </row>
    <row r="154" spans="2:2" ht="20.100000000000001" customHeight="1" x14ac:dyDescent="0.2">
      <c r="B154" s="40"/>
    </row>
    <row r="155" spans="2:2" ht="20.100000000000001" customHeight="1" x14ac:dyDescent="0.2">
      <c r="B155" s="40"/>
    </row>
    <row r="156" spans="2:2" ht="20.100000000000001" customHeight="1" x14ac:dyDescent="0.2">
      <c r="B156" s="40"/>
    </row>
    <row r="157" spans="2:2" ht="20.100000000000001" customHeight="1" x14ac:dyDescent="0.2">
      <c r="B157" s="40"/>
    </row>
    <row r="158" spans="2:2" ht="20.100000000000001" customHeight="1" x14ac:dyDescent="0.2">
      <c r="B158" s="40"/>
    </row>
    <row r="159" spans="2:2" ht="20.100000000000001" customHeight="1" x14ac:dyDescent="0.2">
      <c r="B159" s="40"/>
    </row>
    <row r="160" spans="2:2" ht="20.100000000000001" customHeight="1" x14ac:dyDescent="0.2">
      <c r="B160" s="40"/>
    </row>
    <row r="161" spans="2:2" ht="20.100000000000001" customHeight="1" x14ac:dyDescent="0.2">
      <c r="B161" s="40"/>
    </row>
    <row r="162" spans="2:2" ht="20.100000000000001" customHeight="1" x14ac:dyDescent="0.2">
      <c r="B162" s="40"/>
    </row>
    <row r="163" spans="2:2" ht="20.100000000000001" customHeight="1" x14ac:dyDescent="0.2">
      <c r="B163" s="40"/>
    </row>
    <row r="164" spans="2:2" ht="20.100000000000001" customHeight="1" x14ac:dyDescent="0.2">
      <c r="B164" s="40"/>
    </row>
    <row r="165" spans="2:2" ht="20.100000000000001" customHeight="1" x14ac:dyDescent="0.2">
      <c r="B165" s="40"/>
    </row>
    <row r="166" spans="2:2" ht="20.100000000000001" customHeight="1" x14ac:dyDescent="0.2">
      <c r="B166" s="40"/>
    </row>
    <row r="167" spans="2:2" ht="20.100000000000001" customHeight="1" x14ac:dyDescent="0.2">
      <c r="B167" s="40"/>
    </row>
    <row r="168" spans="2:2" ht="20.100000000000001" customHeight="1" x14ac:dyDescent="0.2">
      <c r="B168" s="40"/>
    </row>
    <row r="169" spans="2:2" ht="20.100000000000001" customHeight="1" x14ac:dyDescent="0.2">
      <c r="B169" s="40"/>
    </row>
    <row r="170" spans="2:2" ht="20.100000000000001" customHeight="1" x14ac:dyDescent="0.2">
      <c r="B170" s="40"/>
    </row>
    <row r="171" spans="2:2" ht="20.100000000000001" customHeight="1" x14ac:dyDescent="0.2">
      <c r="B171" s="40"/>
    </row>
    <row r="172" spans="2:2" ht="20.100000000000001" customHeight="1" x14ac:dyDescent="0.2">
      <c r="B172" s="40"/>
    </row>
    <row r="173" spans="2:2" ht="20.100000000000001" customHeight="1" x14ac:dyDescent="0.2">
      <c r="B173" s="40"/>
    </row>
    <row r="174" spans="2:2" ht="20.100000000000001" customHeight="1" x14ac:dyDescent="0.2">
      <c r="B174" s="40"/>
    </row>
    <row r="175" spans="2:2" ht="20.100000000000001" customHeight="1" x14ac:dyDescent="0.2">
      <c r="B175" s="40"/>
    </row>
    <row r="176" spans="2:2" ht="20.100000000000001" customHeight="1" x14ac:dyDescent="0.2">
      <c r="B176" s="40"/>
    </row>
    <row r="177" spans="2:2" ht="20.100000000000001" customHeight="1" x14ac:dyDescent="0.2">
      <c r="B177" s="40"/>
    </row>
    <row r="178" spans="2:2" ht="20.100000000000001" customHeight="1" x14ac:dyDescent="0.2">
      <c r="B178" s="40"/>
    </row>
    <row r="179" spans="2:2" ht="20.100000000000001" customHeight="1" x14ac:dyDescent="0.2">
      <c r="B179" s="40"/>
    </row>
    <row r="180" spans="2:2" ht="20.100000000000001" customHeight="1" x14ac:dyDescent="0.2">
      <c r="B180" s="40"/>
    </row>
    <row r="181" spans="2:2" ht="20.100000000000001" customHeight="1" x14ac:dyDescent="0.2">
      <c r="B181" s="40"/>
    </row>
    <row r="182" spans="2:2" ht="20.100000000000001" customHeight="1" x14ac:dyDescent="0.2">
      <c r="B182" s="40"/>
    </row>
    <row r="183" spans="2:2" ht="20.100000000000001" customHeight="1" x14ac:dyDescent="0.2">
      <c r="B183" s="40"/>
    </row>
    <row r="184" spans="2:2" ht="20.100000000000001" customHeight="1" x14ac:dyDescent="0.2">
      <c r="B184" s="40"/>
    </row>
    <row r="185" spans="2:2" ht="20.100000000000001" customHeight="1" x14ac:dyDescent="0.2">
      <c r="B185" s="40"/>
    </row>
    <row r="186" spans="2:2" ht="20.100000000000001" customHeight="1" x14ac:dyDescent="0.2">
      <c r="B186" s="40"/>
    </row>
    <row r="187" spans="2:2" ht="20.100000000000001" customHeight="1" x14ac:dyDescent="0.2">
      <c r="B187" s="40"/>
    </row>
    <row r="188" spans="2:2" ht="20.100000000000001" customHeight="1" x14ac:dyDescent="0.2">
      <c r="B188" s="40"/>
    </row>
    <row r="189" spans="2:2" ht="20.100000000000001" customHeight="1" x14ac:dyDescent="0.2">
      <c r="B189" s="40"/>
    </row>
    <row r="190" spans="2:2" ht="20.100000000000001" customHeight="1" x14ac:dyDescent="0.2">
      <c r="B190" s="40"/>
    </row>
    <row r="191" spans="2:2" ht="20.100000000000001" customHeight="1" x14ac:dyDescent="0.2">
      <c r="B191" s="40"/>
    </row>
    <row r="192" spans="2:2" ht="20.100000000000001" customHeight="1" x14ac:dyDescent="0.2">
      <c r="B192" s="40"/>
    </row>
    <row r="193" spans="2:2" ht="20.100000000000001" customHeight="1" x14ac:dyDescent="0.2">
      <c r="B193" s="40"/>
    </row>
    <row r="194" spans="2:2" ht="20.100000000000001" customHeight="1" x14ac:dyDescent="0.2">
      <c r="B194" s="40"/>
    </row>
    <row r="195" spans="2:2" ht="20.100000000000001" customHeight="1" x14ac:dyDescent="0.2">
      <c r="B195" s="40"/>
    </row>
    <row r="196" spans="2:2" ht="20.100000000000001" customHeight="1" x14ac:dyDescent="0.2">
      <c r="B196" s="40"/>
    </row>
    <row r="197" spans="2:2" ht="20.100000000000001" customHeight="1" x14ac:dyDescent="0.2">
      <c r="B197" s="40"/>
    </row>
    <row r="198" spans="2:2" ht="20.100000000000001" customHeight="1" x14ac:dyDescent="0.2">
      <c r="B198" s="40"/>
    </row>
    <row r="199" spans="2:2" ht="20.100000000000001" customHeight="1" x14ac:dyDescent="0.2">
      <c r="B199" s="40"/>
    </row>
    <row r="200" spans="2:2" ht="20.100000000000001" customHeight="1" x14ac:dyDescent="0.2">
      <c r="B200" s="40"/>
    </row>
    <row r="201" spans="2:2" ht="20.100000000000001" customHeight="1" x14ac:dyDescent="0.2">
      <c r="B201" s="40"/>
    </row>
    <row r="202" spans="2:2" ht="20.100000000000001" customHeight="1" x14ac:dyDescent="0.2">
      <c r="B202" s="40"/>
    </row>
    <row r="203" spans="2:2" ht="20.100000000000001" customHeight="1" x14ac:dyDescent="0.2">
      <c r="B203" s="40"/>
    </row>
    <row r="204" spans="2:2" ht="20.100000000000001" customHeight="1" x14ac:dyDescent="0.2">
      <c r="B204" s="40"/>
    </row>
    <row r="205" spans="2:2" ht="20.100000000000001" customHeight="1" x14ac:dyDescent="0.2">
      <c r="B205" s="40"/>
    </row>
    <row r="206" spans="2:2" ht="20.100000000000001" customHeight="1" x14ac:dyDescent="0.2">
      <c r="B206" s="40"/>
    </row>
    <row r="207" spans="2:2" ht="20.100000000000001" customHeight="1" x14ac:dyDescent="0.2">
      <c r="B207" s="40"/>
    </row>
    <row r="208" spans="2:2" ht="20.100000000000001" customHeight="1" x14ac:dyDescent="0.2">
      <c r="B208" s="40"/>
    </row>
    <row r="209" spans="2:2" ht="20.100000000000001" customHeight="1" x14ac:dyDescent="0.2">
      <c r="B209" s="40"/>
    </row>
  </sheetData>
  <sheetProtection selectLockedCells="1" selectUnlockedCell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workbookViewId="0">
      <selection activeCell="A15" sqref="A15"/>
    </sheetView>
  </sheetViews>
  <sheetFormatPr defaultRowHeight="20.100000000000001" customHeight="1" x14ac:dyDescent="0.2"/>
  <cols>
    <col min="1" max="1" width="42.42578125" style="7" customWidth="1"/>
    <col min="2" max="16384" width="9.140625" style="7"/>
  </cols>
  <sheetData>
    <row r="4" spans="1:1" ht="20.100000000000001" customHeight="1" x14ac:dyDescent="0.2">
      <c r="A4" s="16" t="s">
        <v>111</v>
      </c>
    </row>
    <row r="5" spans="1:1" ht="20.100000000000001" customHeight="1" x14ac:dyDescent="0.2">
      <c r="A5" s="17" t="s">
        <v>112</v>
      </c>
    </row>
    <row r="6" spans="1:1" ht="20.100000000000001" customHeight="1" x14ac:dyDescent="0.2">
      <c r="A6" s="16" t="s">
        <v>2</v>
      </c>
    </row>
    <row r="7" spans="1:1" ht="20.100000000000001" customHeight="1" x14ac:dyDescent="0.2">
      <c r="A7" s="16" t="s">
        <v>113</v>
      </c>
    </row>
    <row r="8" spans="1:1" ht="20.100000000000001" customHeight="1" x14ac:dyDescent="0.2">
      <c r="A8" s="16" t="s">
        <v>114</v>
      </c>
    </row>
    <row r="9" spans="1:1" ht="20.100000000000001" customHeight="1" x14ac:dyDescent="0.2">
      <c r="A9" s="16" t="s">
        <v>115</v>
      </c>
    </row>
    <row r="10" spans="1:1" ht="20.100000000000001" customHeight="1" x14ac:dyDescent="0.2">
      <c r="A10" s="16" t="s">
        <v>116</v>
      </c>
    </row>
    <row r="11" spans="1:1" ht="20.100000000000001" customHeight="1" x14ac:dyDescent="0.2">
      <c r="A11" s="16" t="s">
        <v>117</v>
      </c>
    </row>
    <row r="12" spans="1:1" ht="20.100000000000001" customHeight="1" x14ac:dyDescent="0.2">
      <c r="A12" s="16" t="s">
        <v>140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"/>
  <sheetViews>
    <sheetView view="pageBreakPreview" zoomScaleNormal="100" zoomScaleSheetLayoutView="100" workbookViewId="0">
      <selection activeCell="G3" sqref="G3"/>
    </sheetView>
  </sheetViews>
  <sheetFormatPr defaultRowHeight="24.95" customHeight="1" x14ac:dyDescent="0.2"/>
  <cols>
    <col min="1" max="1" width="5.140625" style="19" customWidth="1"/>
    <col min="2" max="2" width="92" style="19" customWidth="1"/>
    <col min="3" max="3" width="16" style="19" customWidth="1"/>
    <col min="4" max="4" width="9.140625" style="19"/>
    <col min="5" max="5" width="9.85546875" style="19" customWidth="1"/>
    <col min="6" max="16384" width="9.140625" style="19"/>
  </cols>
  <sheetData>
    <row r="1" spans="1:8" ht="64.5" customHeight="1" x14ac:dyDescent="0.2">
      <c r="A1" s="83" t="s">
        <v>177</v>
      </c>
      <c r="B1" s="83"/>
      <c r="C1" s="83"/>
      <c r="D1" s="62"/>
    </row>
    <row r="2" spans="1:8" ht="36.75" customHeight="1" x14ac:dyDescent="0.2">
      <c r="A2" s="83" t="s">
        <v>171</v>
      </c>
      <c r="B2" s="83"/>
      <c r="C2" s="83"/>
      <c r="D2" s="62"/>
    </row>
    <row r="3" spans="1:8" ht="240" customHeight="1" x14ac:dyDescent="0.2">
      <c r="A3" s="83" t="s">
        <v>178</v>
      </c>
      <c r="B3" s="83"/>
      <c r="C3" s="83"/>
      <c r="D3" s="62"/>
    </row>
    <row r="4" spans="1:8" ht="21" customHeight="1" x14ac:dyDescent="0.2">
      <c r="A4" s="84" t="s">
        <v>172</v>
      </c>
      <c r="B4" s="84"/>
      <c r="C4" s="84"/>
      <c r="D4" s="62"/>
    </row>
    <row r="5" spans="1:8" ht="39" customHeight="1" x14ac:dyDescent="0.2">
      <c r="A5" s="83" t="s">
        <v>126</v>
      </c>
      <c r="B5" s="83"/>
      <c r="C5" s="83"/>
    </row>
    <row r="6" spans="1:8" ht="22.5" customHeight="1" x14ac:dyDescent="0.2">
      <c r="A6" s="83" t="s">
        <v>127</v>
      </c>
      <c r="B6" s="83"/>
      <c r="C6" s="83"/>
    </row>
    <row r="7" spans="1:8" ht="12" customHeight="1" x14ac:dyDescent="0.2">
      <c r="A7" s="71"/>
      <c r="B7" s="71"/>
      <c r="C7" s="71"/>
    </row>
    <row r="8" spans="1:8" ht="21.95" customHeight="1" x14ac:dyDescent="0.2">
      <c r="A8" s="72" t="s">
        <v>173</v>
      </c>
      <c r="B8" s="73"/>
      <c r="C8" s="73"/>
      <c r="D8" s="62"/>
    </row>
    <row r="9" spans="1:8" ht="21.95" customHeight="1" x14ac:dyDescent="0.2">
      <c r="A9" s="74" t="s">
        <v>124</v>
      </c>
      <c r="B9" s="75"/>
      <c r="C9" s="75"/>
    </row>
    <row r="10" spans="1:8" ht="16.5" customHeight="1" x14ac:dyDescent="0.2">
      <c r="B10" s="76"/>
      <c r="C10" s="76"/>
    </row>
    <row r="11" spans="1:8" ht="160.5" customHeight="1" x14ac:dyDescent="0.2">
      <c r="A11" s="77" t="s">
        <v>147</v>
      </c>
      <c r="B11" s="78"/>
      <c r="C11" s="79"/>
      <c r="D11" s="64"/>
      <c r="E11" s="64"/>
      <c r="F11" s="63"/>
      <c r="G11" s="64"/>
      <c r="H11" s="65"/>
    </row>
    <row r="12" spans="1:8" ht="24.75" customHeight="1" x14ac:dyDescent="0.2">
      <c r="A12" s="80" t="s">
        <v>141</v>
      </c>
      <c r="B12" s="81"/>
      <c r="C12" s="82"/>
    </row>
    <row r="13" spans="1:8" ht="10.5" customHeight="1" x14ac:dyDescent="0.2">
      <c r="A13" s="69"/>
      <c r="B13" s="69"/>
      <c r="C13" s="69"/>
    </row>
    <row r="14" spans="1:8" ht="24.95" customHeight="1" x14ac:dyDescent="0.2">
      <c r="A14" s="70"/>
      <c r="B14" s="70"/>
      <c r="C14" s="70"/>
    </row>
  </sheetData>
  <sheetProtection formatCells="0" formatColumns="0" formatRows="0" selectLockedCells="1" autoFilter="0"/>
  <mergeCells count="14">
    <mergeCell ref="A6:C6"/>
    <mergeCell ref="A1:C1"/>
    <mergeCell ref="A2:C2"/>
    <mergeCell ref="A3:C3"/>
    <mergeCell ref="A4:C4"/>
    <mergeCell ref="A5:C5"/>
    <mergeCell ref="A13:C13"/>
    <mergeCell ref="A14:C14"/>
    <mergeCell ref="A7:C7"/>
    <mergeCell ref="A8:C8"/>
    <mergeCell ref="A9:C9"/>
    <mergeCell ref="B10:C10"/>
    <mergeCell ref="A11:C11"/>
    <mergeCell ref="A12:C12"/>
  </mergeCells>
  <pageMargins left="0.78740157480314965" right="0.78740157480314965" top="0.59055118110236227" bottom="0.39370078740157483" header="0.31496062992125984" footer="0.31496062992125984"/>
  <pageSetup paperSize="9" scale="75" orientation="portrait" horizontalDpi="300" verticalDpi="300" r:id="rId1"/>
  <headerFooter>
    <oddHeader xml:space="preserve">&amp;C&amp;"Arial,Podebljano kurziv"&amp;14Upute za rad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X26"/>
  <sheetViews>
    <sheetView topLeftCell="F1" zoomScale="90" zoomScaleNormal="90" workbookViewId="0">
      <pane ySplit="5" topLeftCell="A24" activePane="bottomLeft" state="frozen"/>
      <selection pane="bottomLeft" activeCell="P26" sqref="P26"/>
    </sheetView>
  </sheetViews>
  <sheetFormatPr defaultRowHeight="11.25" x14ac:dyDescent="0.2"/>
  <cols>
    <col min="1" max="1" width="10.5703125" style="5" customWidth="1"/>
    <col min="2" max="2" width="18.140625" style="5" customWidth="1"/>
    <col min="3" max="3" width="22.7109375" style="9" customWidth="1"/>
    <col min="4" max="4" width="16.7109375" style="9" customWidth="1"/>
    <col min="5" max="5" width="14.28515625" style="5" customWidth="1"/>
    <col min="6" max="7" width="15.28515625" style="5" customWidth="1"/>
    <col min="8" max="8" width="14.7109375" style="5" customWidth="1"/>
    <col min="9" max="9" width="15.28515625" style="5" customWidth="1"/>
    <col min="10" max="10" width="6.5703125" style="5" customWidth="1"/>
    <col min="11" max="11" width="38.85546875" style="9" customWidth="1"/>
    <col min="12" max="12" width="14.85546875" style="5" customWidth="1"/>
    <col min="13" max="13" width="15" style="5" customWidth="1"/>
    <col min="14" max="14" width="13.5703125" style="5" customWidth="1"/>
    <col min="15" max="15" width="13.7109375" style="5" customWidth="1"/>
    <col min="16" max="16" width="14.5703125" style="5" customWidth="1"/>
    <col min="17" max="17" width="14.85546875" style="5" customWidth="1"/>
    <col min="18" max="18" width="29.5703125" style="5" customWidth="1"/>
    <col min="19" max="19" width="21.5703125" style="5" customWidth="1"/>
    <col min="20" max="20" width="18.85546875" style="5" customWidth="1"/>
    <col min="21" max="21" width="9.42578125" style="42" hidden="1" customWidth="1"/>
    <col min="22" max="23" width="9.140625" style="42"/>
    <col min="24" max="24" width="10.7109375" style="5" hidden="1" customWidth="1"/>
    <col min="25" max="16384" width="9.140625" style="5"/>
  </cols>
  <sheetData>
    <row r="1" spans="1:23" ht="27" customHeight="1" x14ac:dyDescent="0.2">
      <c r="A1" s="85" t="s">
        <v>179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</row>
    <row r="2" spans="1:23" ht="27" customHeight="1" x14ac:dyDescent="0.2">
      <c r="A2" s="90" t="s">
        <v>82</v>
      </c>
      <c r="B2" s="90" t="s">
        <v>130</v>
      </c>
      <c r="C2" s="90" t="s">
        <v>131</v>
      </c>
      <c r="D2" s="90" t="s">
        <v>132</v>
      </c>
      <c r="E2" s="91" t="s">
        <v>181</v>
      </c>
      <c r="F2" s="91" t="s">
        <v>118</v>
      </c>
      <c r="G2" s="91" t="s">
        <v>182</v>
      </c>
      <c r="H2" s="89" t="s">
        <v>180</v>
      </c>
      <c r="I2" s="89" t="s">
        <v>183</v>
      </c>
      <c r="J2" s="89" t="s">
        <v>122</v>
      </c>
      <c r="K2" s="89"/>
      <c r="L2" s="93" t="s">
        <v>169</v>
      </c>
      <c r="M2" s="93"/>
      <c r="N2" s="93"/>
      <c r="O2" s="93"/>
      <c r="P2" s="93"/>
      <c r="Q2" s="93"/>
      <c r="R2" s="93"/>
      <c r="S2" s="93"/>
      <c r="T2" s="93"/>
      <c r="U2" s="88" t="s">
        <v>144</v>
      </c>
    </row>
    <row r="3" spans="1:23" s="8" customFormat="1" ht="78" customHeight="1" x14ac:dyDescent="0.2">
      <c r="A3" s="90"/>
      <c r="B3" s="90"/>
      <c r="C3" s="90"/>
      <c r="D3" s="90"/>
      <c r="E3" s="91"/>
      <c r="F3" s="91"/>
      <c r="G3" s="91"/>
      <c r="H3" s="89"/>
      <c r="I3" s="89"/>
      <c r="J3" s="89"/>
      <c r="K3" s="89"/>
      <c r="L3" s="89" t="s">
        <v>108</v>
      </c>
      <c r="M3" s="89" t="s">
        <v>128</v>
      </c>
      <c r="N3" s="89" t="s">
        <v>109</v>
      </c>
      <c r="O3" s="89" t="s">
        <v>107</v>
      </c>
      <c r="P3" s="89" t="s">
        <v>106</v>
      </c>
      <c r="Q3" s="89" t="s">
        <v>110</v>
      </c>
      <c r="R3" s="89" t="s">
        <v>142</v>
      </c>
      <c r="S3" s="91" t="s">
        <v>167</v>
      </c>
      <c r="T3" s="91" t="s">
        <v>129</v>
      </c>
      <c r="U3" s="88"/>
      <c r="V3" s="43"/>
      <c r="W3" s="43"/>
    </row>
    <row r="4" spans="1:23" s="8" customFormat="1" ht="66" customHeight="1" x14ac:dyDescent="0.2">
      <c r="A4" s="90"/>
      <c r="B4" s="90"/>
      <c r="C4" s="90"/>
      <c r="D4" s="90"/>
      <c r="E4" s="91"/>
      <c r="F4" s="91"/>
      <c r="G4" s="91"/>
      <c r="H4" s="89"/>
      <c r="I4" s="89"/>
      <c r="J4" s="66" t="s">
        <v>125</v>
      </c>
      <c r="K4" s="66" t="s">
        <v>29</v>
      </c>
      <c r="L4" s="89"/>
      <c r="M4" s="89"/>
      <c r="N4" s="89"/>
      <c r="O4" s="89"/>
      <c r="P4" s="89"/>
      <c r="Q4" s="89"/>
      <c r="R4" s="89"/>
      <c r="S4" s="91"/>
      <c r="T4" s="91"/>
      <c r="U4" s="88"/>
      <c r="V4" s="43"/>
      <c r="W4" s="43"/>
    </row>
    <row r="5" spans="1:23" s="8" customFormat="1" ht="34.5" customHeight="1" x14ac:dyDescent="0.2">
      <c r="A5" s="37">
        <v>1</v>
      </c>
      <c r="B5" s="37">
        <v>2</v>
      </c>
      <c r="C5" s="37">
        <v>3</v>
      </c>
      <c r="D5" s="37">
        <v>4</v>
      </c>
      <c r="E5" s="35">
        <v>5</v>
      </c>
      <c r="F5" s="35">
        <v>6</v>
      </c>
      <c r="G5" s="35">
        <v>7</v>
      </c>
      <c r="H5" s="37">
        <v>8</v>
      </c>
      <c r="I5" s="37">
        <v>9</v>
      </c>
      <c r="J5" s="37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 t="s">
        <v>149</v>
      </c>
      <c r="T5" s="67">
        <v>20</v>
      </c>
      <c r="U5" s="46"/>
      <c r="V5" s="43"/>
      <c r="W5" s="43"/>
    </row>
    <row r="6" spans="1:23" s="9" customFormat="1" ht="99.95" customHeight="1" x14ac:dyDescent="0.2">
      <c r="A6" s="13"/>
      <c r="B6" s="14"/>
      <c r="C6" s="14"/>
      <c r="D6" s="14"/>
      <c r="E6" s="14"/>
      <c r="F6" s="41"/>
      <c r="G6" s="45"/>
      <c r="H6" s="15"/>
      <c r="I6" s="15"/>
      <c r="J6" s="20" t="str">
        <f>IF(K6="","",1)</f>
        <v/>
      </c>
      <c r="K6" s="18"/>
      <c r="L6" s="68"/>
      <c r="M6" s="68"/>
      <c r="N6" s="68"/>
      <c r="O6" s="68"/>
      <c r="P6" s="68"/>
      <c r="Q6" s="68"/>
      <c r="R6" s="68"/>
      <c r="S6" s="33" t="str">
        <f t="shared" ref="S6:S25" si="0">IF(SUM(L6:Q6)&lt;=0,"",SUM(L6:Q6))</f>
        <v/>
      </c>
      <c r="T6" s="36"/>
      <c r="U6" s="47" t="str">
        <f>IF(S6="","",1)</f>
        <v/>
      </c>
      <c r="V6" s="44"/>
      <c r="W6" s="44"/>
    </row>
    <row r="7" spans="1:23" s="9" customFormat="1" ht="152.1" customHeight="1" x14ac:dyDescent="0.2">
      <c r="A7" s="23"/>
      <c r="B7" s="23"/>
      <c r="C7" s="23"/>
      <c r="D7" s="23"/>
      <c r="E7" s="23"/>
      <c r="F7" s="23"/>
      <c r="G7" s="23"/>
      <c r="H7" s="21"/>
      <c r="I7" s="21"/>
      <c r="J7" s="20" t="str">
        <f>IF(K7="","",2)</f>
        <v/>
      </c>
      <c r="K7" s="18"/>
      <c r="L7" s="68"/>
      <c r="M7" s="68"/>
      <c r="N7" s="68"/>
      <c r="O7" s="68"/>
      <c r="P7" s="68"/>
      <c r="Q7" s="68"/>
      <c r="R7" s="68"/>
      <c r="S7" s="33" t="str">
        <f t="shared" si="0"/>
        <v/>
      </c>
      <c r="T7" s="36"/>
      <c r="U7" s="47" t="str">
        <f t="shared" ref="U7:U25" si="1">IF(S7="","",1)</f>
        <v/>
      </c>
      <c r="V7" s="44"/>
      <c r="W7" s="44"/>
    </row>
    <row r="8" spans="1:23" ht="152.1" customHeight="1" x14ac:dyDescent="0.2">
      <c r="A8" s="23"/>
      <c r="B8" s="23"/>
      <c r="C8" s="23"/>
      <c r="D8" s="23"/>
      <c r="E8" s="23"/>
      <c r="F8" s="23"/>
      <c r="G8" s="23"/>
      <c r="H8" s="21"/>
      <c r="I8" s="21"/>
      <c r="J8" s="20" t="str">
        <f>IF(K8="","",3)</f>
        <v/>
      </c>
      <c r="K8" s="18"/>
      <c r="L8" s="68"/>
      <c r="M8" s="68"/>
      <c r="N8" s="68"/>
      <c r="O8" s="68"/>
      <c r="P8" s="68"/>
      <c r="Q8" s="68"/>
      <c r="R8" s="68"/>
      <c r="S8" s="33" t="str">
        <f t="shared" si="0"/>
        <v/>
      </c>
      <c r="T8" s="36"/>
      <c r="U8" s="47" t="str">
        <f t="shared" si="1"/>
        <v/>
      </c>
    </row>
    <row r="9" spans="1:23" ht="152.1" customHeight="1" x14ac:dyDescent="0.2">
      <c r="A9" s="23"/>
      <c r="B9" s="23"/>
      <c r="C9" s="23"/>
      <c r="D9" s="23"/>
      <c r="E9" s="23"/>
      <c r="F9" s="23"/>
      <c r="G9" s="23"/>
      <c r="H9" s="21"/>
      <c r="I9" s="21"/>
      <c r="J9" s="20" t="str">
        <f>IF(K9="","",4)</f>
        <v/>
      </c>
      <c r="K9" s="18"/>
      <c r="L9" s="68"/>
      <c r="M9" s="68"/>
      <c r="N9" s="68"/>
      <c r="O9" s="68"/>
      <c r="P9" s="68"/>
      <c r="Q9" s="68"/>
      <c r="R9" s="68"/>
      <c r="S9" s="33" t="str">
        <f t="shared" si="0"/>
        <v/>
      </c>
      <c r="T9" s="36"/>
      <c r="U9" s="47" t="str">
        <f t="shared" si="1"/>
        <v/>
      </c>
    </row>
    <row r="10" spans="1:23" ht="152.1" customHeight="1" x14ac:dyDescent="0.2">
      <c r="A10" s="23"/>
      <c r="B10" s="23"/>
      <c r="C10" s="23"/>
      <c r="D10" s="23"/>
      <c r="E10" s="23"/>
      <c r="F10" s="23"/>
      <c r="G10" s="23"/>
      <c r="H10" s="21"/>
      <c r="I10" s="21"/>
      <c r="J10" s="20" t="str">
        <f>IF(K10="","",5)</f>
        <v/>
      </c>
      <c r="K10" s="18"/>
      <c r="L10" s="68"/>
      <c r="M10" s="68"/>
      <c r="N10" s="68"/>
      <c r="O10" s="68"/>
      <c r="P10" s="68"/>
      <c r="Q10" s="68"/>
      <c r="R10" s="68"/>
      <c r="S10" s="33" t="str">
        <f t="shared" si="0"/>
        <v/>
      </c>
      <c r="T10" s="36"/>
      <c r="U10" s="47" t="str">
        <f t="shared" si="1"/>
        <v/>
      </c>
    </row>
    <row r="11" spans="1:23" ht="152.1" customHeight="1" x14ac:dyDescent="0.2">
      <c r="A11" s="23"/>
      <c r="B11" s="23"/>
      <c r="C11" s="23"/>
      <c r="D11" s="23"/>
      <c r="E11" s="23"/>
      <c r="F11" s="23"/>
      <c r="G11" s="23"/>
      <c r="H11" s="21"/>
      <c r="I11" s="21"/>
      <c r="J11" s="20" t="str">
        <f>IF(K11="","",6)</f>
        <v/>
      </c>
      <c r="K11" s="18"/>
      <c r="L11" s="68"/>
      <c r="M11" s="68"/>
      <c r="N11" s="68"/>
      <c r="O11" s="68"/>
      <c r="P11" s="68"/>
      <c r="Q11" s="68"/>
      <c r="R11" s="68"/>
      <c r="S11" s="33" t="str">
        <f t="shared" si="0"/>
        <v/>
      </c>
      <c r="T11" s="36"/>
      <c r="U11" s="47" t="str">
        <f t="shared" si="1"/>
        <v/>
      </c>
    </row>
    <row r="12" spans="1:23" ht="152.1" customHeight="1" x14ac:dyDescent="0.2">
      <c r="A12" s="23"/>
      <c r="B12" s="23"/>
      <c r="C12" s="23"/>
      <c r="D12" s="23"/>
      <c r="E12" s="23"/>
      <c r="F12" s="23"/>
      <c r="G12" s="23"/>
      <c r="H12" s="21"/>
      <c r="I12" s="21"/>
      <c r="J12" s="20" t="str">
        <f>IF(K12="","",7)</f>
        <v/>
      </c>
      <c r="K12" s="18"/>
      <c r="L12" s="68"/>
      <c r="M12" s="68"/>
      <c r="N12" s="68"/>
      <c r="O12" s="68"/>
      <c r="P12" s="68"/>
      <c r="Q12" s="68"/>
      <c r="R12" s="68"/>
      <c r="S12" s="33" t="str">
        <f t="shared" si="0"/>
        <v/>
      </c>
      <c r="T12" s="36"/>
      <c r="U12" s="47" t="str">
        <f t="shared" si="1"/>
        <v/>
      </c>
    </row>
    <row r="13" spans="1:23" ht="152.1" customHeight="1" x14ac:dyDescent="0.2">
      <c r="A13" s="23"/>
      <c r="B13" s="23"/>
      <c r="C13" s="23"/>
      <c r="D13" s="23"/>
      <c r="E13" s="23"/>
      <c r="F13" s="23"/>
      <c r="G13" s="23"/>
      <c r="H13" s="21"/>
      <c r="I13" s="21"/>
      <c r="J13" s="20" t="str">
        <f>IF(K13="","",8)</f>
        <v/>
      </c>
      <c r="K13" s="18"/>
      <c r="L13" s="68"/>
      <c r="M13" s="68"/>
      <c r="N13" s="68"/>
      <c r="O13" s="68"/>
      <c r="P13" s="68"/>
      <c r="Q13" s="68"/>
      <c r="R13" s="68"/>
      <c r="S13" s="33" t="str">
        <f t="shared" si="0"/>
        <v/>
      </c>
      <c r="T13" s="36"/>
      <c r="U13" s="47" t="str">
        <f t="shared" si="1"/>
        <v/>
      </c>
    </row>
    <row r="14" spans="1:23" ht="152.1" customHeight="1" x14ac:dyDescent="0.2">
      <c r="A14" s="23"/>
      <c r="B14" s="23"/>
      <c r="C14" s="23"/>
      <c r="D14" s="23"/>
      <c r="E14" s="23"/>
      <c r="F14" s="23"/>
      <c r="G14" s="23"/>
      <c r="H14" s="21"/>
      <c r="I14" s="21"/>
      <c r="J14" s="20" t="str">
        <f>IF(K14="","",9)</f>
        <v/>
      </c>
      <c r="K14" s="18"/>
      <c r="L14" s="68"/>
      <c r="M14" s="68"/>
      <c r="N14" s="68"/>
      <c r="O14" s="68"/>
      <c r="P14" s="68"/>
      <c r="Q14" s="68"/>
      <c r="R14" s="68"/>
      <c r="S14" s="33" t="str">
        <f t="shared" si="0"/>
        <v/>
      </c>
      <c r="T14" s="36"/>
      <c r="U14" s="47" t="str">
        <f t="shared" si="1"/>
        <v/>
      </c>
    </row>
    <row r="15" spans="1:23" ht="152.1" customHeight="1" x14ac:dyDescent="0.2">
      <c r="A15" s="23"/>
      <c r="B15" s="23"/>
      <c r="C15" s="23"/>
      <c r="D15" s="23"/>
      <c r="E15" s="23"/>
      <c r="F15" s="23"/>
      <c r="G15" s="23"/>
      <c r="H15" s="21"/>
      <c r="I15" s="21"/>
      <c r="J15" s="20" t="str">
        <f>IF(K15="","",10)</f>
        <v/>
      </c>
      <c r="K15" s="18"/>
      <c r="L15" s="68"/>
      <c r="M15" s="68"/>
      <c r="N15" s="68"/>
      <c r="O15" s="68"/>
      <c r="P15" s="68"/>
      <c r="Q15" s="68"/>
      <c r="R15" s="68"/>
      <c r="S15" s="33" t="str">
        <f t="shared" si="0"/>
        <v/>
      </c>
      <c r="T15" s="36"/>
      <c r="U15" s="47" t="str">
        <f t="shared" si="1"/>
        <v/>
      </c>
    </row>
    <row r="16" spans="1:23" ht="152.1" customHeight="1" x14ac:dyDescent="0.2">
      <c r="A16" s="23"/>
      <c r="B16" s="23"/>
      <c r="C16" s="23"/>
      <c r="D16" s="23"/>
      <c r="E16" s="23"/>
      <c r="F16" s="23"/>
      <c r="G16" s="23"/>
      <c r="H16" s="21"/>
      <c r="I16" s="21"/>
      <c r="J16" s="20" t="str">
        <f>IF(K16="","",11)</f>
        <v/>
      </c>
      <c r="K16" s="18"/>
      <c r="L16" s="68"/>
      <c r="M16" s="68"/>
      <c r="N16" s="68"/>
      <c r="O16" s="68"/>
      <c r="P16" s="68"/>
      <c r="Q16" s="68"/>
      <c r="R16" s="68"/>
      <c r="S16" s="33" t="str">
        <f t="shared" si="0"/>
        <v/>
      </c>
      <c r="T16" s="36"/>
      <c r="U16" s="47" t="str">
        <f t="shared" si="1"/>
        <v/>
      </c>
    </row>
    <row r="17" spans="1:21" ht="152.1" customHeight="1" x14ac:dyDescent="0.2">
      <c r="A17" s="23"/>
      <c r="B17" s="23"/>
      <c r="C17" s="23"/>
      <c r="D17" s="23"/>
      <c r="E17" s="23"/>
      <c r="F17" s="23"/>
      <c r="G17" s="23"/>
      <c r="H17" s="21"/>
      <c r="I17" s="21"/>
      <c r="J17" s="20" t="str">
        <f>IF(K17="","",12)</f>
        <v/>
      </c>
      <c r="K17" s="18"/>
      <c r="L17" s="68"/>
      <c r="M17" s="68"/>
      <c r="N17" s="68"/>
      <c r="O17" s="68"/>
      <c r="P17" s="68"/>
      <c r="Q17" s="68"/>
      <c r="R17" s="68"/>
      <c r="S17" s="33" t="str">
        <f t="shared" si="0"/>
        <v/>
      </c>
      <c r="T17" s="36"/>
      <c r="U17" s="47" t="str">
        <f t="shared" si="1"/>
        <v/>
      </c>
    </row>
    <row r="18" spans="1:21" ht="152.1" customHeight="1" x14ac:dyDescent="0.2">
      <c r="A18" s="23"/>
      <c r="B18" s="23"/>
      <c r="C18" s="23"/>
      <c r="D18" s="23"/>
      <c r="E18" s="23"/>
      <c r="F18" s="23"/>
      <c r="G18" s="23"/>
      <c r="H18" s="21"/>
      <c r="I18" s="21"/>
      <c r="J18" s="20" t="str">
        <f>IF(K18="","",13)</f>
        <v/>
      </c>
      <c r="K18" s="18"/>
      <c r="L18" s="68"/>
      <c r="M18" s="68"/>
      <c r="N18" s="68"/>
      <c r="O18" s="68"/>
      <c r="P18" s="68"/>
      <c r="Q18" s="68"/>
      <c r="R18" s="68"/>
      <c r="S18" s="33" t="str">
        <f t="shared" si="0"/>
        <v/>
      </c>
      <c r="T18" s="36"/>
      <c r="U18" s="47" t="str">
        <f t="shared" si="1"/>
        <v/>
      </c>
    </row>
    <row r="19" spans="1:21" ht="152.1" customHeight="1" x14ac:dyDescent="0.2">
      <c r="A19" s="23"/>
      <c r="B19" s="23"/>
      <c r="C19" s="23"/>
      <c r="D19" s="23"/>
      <c r="E19" s="23"/>
      <c r="F19" s="23"/>
      <c r="G19" s="23"/>
      <c r="H19" s="21"/>
      <c r="I19" s="21"/>
      <c r="J19" s="20" t="str">
        <f>IF(K19="","",14)</f>
        <v/>
      </c>
      <c r="K19" s="18"/>
      <c r="L19" s="68"/>
      <c r="M19" s="68"/>
      <c r="N19" s="68"/>
      <c r="O19" s="68"/>
      <c r="P19" s="68"/>
      <c r="Q19" s="68"/>
      <c r="R19" s="68"/>
      <c r="S19" s="33" t="str">
        <f t="shared" si="0"/>
        <v/>
      </c>
      <c r="T19" s="36"/>
      <c r="U19" s="47" t="str">
        <f t="shared" si="1"/>
        <v/>
      </c>
    </row>
    <row r="20" spans="1:21" ht="152.1" customHeight="1" x14ac:dyDescent="0.2">
      <c r="A20" s="23"/>
      <c r="B20" s="23"/>
      <c r="C20" s="23"/>
      <c r="D20" s="23"/>
      <c r="E20" s="23"/>
      <c r="F20" s="23"/>
      <c r="G20" s="23"/>
      <c r="H20" s="21"/>
      <c r="I20" s="21"/>
      <c r="J20" s="20" t="str">
        <f>IF(K20="","",15)</f>
        <v/>
      </c>
      <c r="K20" s="18"/>
      <c r="L20" s="68"/>
      <c r="M20" s="68"/>
      <c r="N20" s="68"/>
      <c r="O20" s="68"/>
      <c r="P20" s="68"/>
      <c r="Q20" s="68"/>
      <c r="R20" s="68"/>
      <c r="S20" s="33" t="str">
        <f t="shared" si="0"/>
        <v/>
      </c>
      <c r="T20" s="36"/>
      <c r="U20" s="47" t="str">
        <f t="shared" si="1"/>
        <v/>
      </c>
    </row>
    <row r="21" spans="1:21" ht="152.1" customHeight="1" x14ac:dyDescent="0.2">
      <c r="A21" s="23"/>
      <c r="B21" s="23"/>
      <c r="C21" s="23"/>
      <c r="D21" s="23"/>
      <c r="E21" s="23"/>
      <c r="F21" s="23"/>
      <c r="G21" s="23"/>
      <c r="H21" s="21"/>
      <c r="I21" s="21"/>
      <c r="J21" s="20" t="str">
        <f>IF(K21="","",16)</f>
        <v/>
      </c>
      <c r="K21" s="18"/>
      <c r="L21" s="68"/>
      <c r="M21" s="68"/>
      <c r="N21" s="68"/>
      <c r="O21" s="68"/>
      <c r="P21" s="68"/>
      <c r="Q21" s="68"/>
      <c r="R21" s="68"/>
      <c r="S21" s="33" t="str">
        <f t="shared" si="0"/>
        <v/>
      </c>
      <c r="T21" s="36"/>
      <c r="U21" s="47" t="str">
        <f t="shared" si="1"/>
        <v/>
      </c>
    </row>
    <row r="22" spans="1:21" ht="152.1" customHeight="1" x14ac:dyDescent="0.2">
      <c r="A22" s="23"/>
      <c r="B22" s="23"/>
      <c r="C22" s="23"/>
      <c r="D22" s="23"/>
      <c r="E22" s="23"/>
      <c r="F22" s="23"/>
      <c r="G22" s="23"/>
      <c r="H22" s="21"/>
      <c r="I22" s="21"/>
      <c r="J22" s="20" t="str">
        <f>IF(K22="","",17)</f>
        <v/>
      </c>
      <c r="K22" s="18"/>
      <c r="L22" s="68"/>
      <c r="M22" s="68"/>
      <c r="N22" s="68"/>
      <c r="O22" s="68"/>
      <c r="P22" s="68"/>
      <c r="Q22" s="68"/>
      <c r="R22" s="68"/>
      <c r="S22" s="33" t="str">
        <f t="shared" si="0"/>
        <v/>
      </c>
      <c r="T22" s="36"/>
      <c r="U22" s="47" t="str">
        <f t="shared" si="1"/>
        <v/>
      </c>
    </row>
    <row r="23" spans="1:21" ht="152.1" customHeight="1" x14ac:dyDescent="0.2">
      <c r="A23" s="23"/>
      <c r="B23" s="23"/>
      <c r="C23" s="23"/>
      <c r="D23" s="23"/>
      <c r="E23" s="23"/>
      <c r="F23" s="23"/>
      <c r="G23" s="23"/>
      <c r="H23" s="21"/>
      <c r="I23" s="21"/>
      <c r="J23" s="20" t="str">
        <f>IF(K23="","",18)</f>
        <v/>
      </c>
      <c r="K23" s="18"/>
      <c r="L23" s="68"/>
      <c r="M23" s="68"/>
      <c r="N23" s="68"/>
      <c r="O23" s="68"/>
      <c r="P23" s="68"/>
      <c r="Q23" s="68"/>
      <c r="R23" s="68"/>
      <c r="S23" s="33" t="str">
        <f t="shared" si="0"/>
        <v/>
      </c>
      <c r="T23" s="36"/>
      <c r="U23" s="47" t="str">
        <f t="shared" si="1"/>
        <v/>
      </c>
    </row>
    <row r="24" spans="1:21" ht="151.5" customHeight="1" x14ac:dyDescent="0.2">
      <c r="A24" s="23"/>
      <c r="B24" s="23"/>
      <c r="C24" s="23"/>
      <c r="D24" s="23"/>
      <c r="E24" s="23"/>
      <c r="F24" s="23"/>
      <c r="G24" s="23"/>
      <c r="H24" s="21"/>
      <c r="I24" s="21"/>
      <c r="J24" s="20" t="str">
        <f>IF(K24="","",19)</f>
        <v/>
      </c>
      <c r="K24" s="18"/>
      <c r="L24" s="68"/>
      <c r="M24" s="68"/>
      <c r="N24" s="68"/>
      <c r="O24" s="68"/>
      <c r="P24" s="68"/>
      <c r="Q24" s="68"/>
      <c r="R24" s="68"/>
      <c r="S24" s="33" t="str">
        <f t="shared" si="0"/>
        <v/>
      </c>
      <c r="T24" s="36"/>
      <c r="U24" s="47" t="str">
        <f t="shared" si="1"/>
        <v/>
      </c>
    </row>
    <row r="25" spans="1:21" ht="152.1" customHeight="1" x14ac:dyDescent="0.2">
      <c r="A25" s="23"/>
      <c r="B25" s="23"/>
      <c r="C25" s="23"/>
      <c r="D25" s="23"/>
      <c r="E25" s="23"/>
      <c r="F25" s="23"/>
      <c r="G25" s="23"/>
      <c r="H25" s="21"/>
      <c r="I25" s="21"/>
      <c r="J25" s="20" t="str">
        <f>IF(K25="","",20)</f>
        <v/>
      </c>
      <c r="K25" s="18"/>
      <c r="L25" s="68"/>
      <c r="M25" s="68"/>
      <c r="N25" s="68"/>
      <c r="O25" s="68"/>
      <c r="P25" s="68"/>
      <c r="Q25" s="68"/>
      <c r="R25" s="68"/>
      <c r="S25" s="33" t="str">
        <f t="shared" si="0"/>
        <v/>
      </c>
      <c r="T25" s="36"/>
      <c r="U25" s="47" t="str">
        <f t="shared" si="1"/>
        <v/>
      </c>
    </row>
    <row r="26" spans="1:21" ht="31.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61" t="str">
        <f>IF(SUBTOTAL(2,$J$6:$J$25)=0,"",SUBTOTAL(2,$J$6:$J$25))</f>
        <v/>
      </c>
      <c r="K26" s="22"/>
      <c r="L26" s="34">
        <f t="shared" ref="L26:S26" si="2">SUBTOTAL(9,L6:L25)</f>
        <v>0</v>
      </c>
      <c r="M26" s="34">
        <f t="shared" si="2"/>
        <v>0</v>
      </c>
      <c r="N26" s="34">
        <f t="shared" si="2"/>
        <v>0</v>
      </c>
      <c r="O26" s="34">
        <f t="shared" si="2"/>
        <v>0</v>
      </c>
      <c r="P26" s="34">
        <f t="shared" si="2"/>
        <v>0</v>
      </c>
      <c r="Q26" s="34">
        <f t="shared" si="2"/>
        <v>0</v>
      </c>
      <c r="R26" s="49">
        <f>SUBTOTAL(3,R6:R25)</f>
        <v>0</v>
      </c>
      <c r="S26" s="34">
        <f t="shared" si="2"/>
        <v>0</v>
      </c>
      <c r="T26" s="22">
        <f>SUBTOTAL(3,T6:T25)</f>
        <v>0</v>
      </c>
      <c r="U26" s="48">
        <f>COUNT(U6:U25)</f>
        <v>0</v>
      </c>
    </row>
  </sheetData>
  <sheetProtection formatCells="0" formatColumns="0" formatRows="0" selectLockedCells="1"/>
  <mergeCells count="23">
    <mergeCell ref="A26:I26"/>
    <mergeCell ref="L3:L4"/>
    <mergeCell ref="J2:K3"/>
    <mergeCell ref="L2:T2"/>
    <mergeCell ref="T3:T4"/>
    <mergeCell ref="S3:S4"/>
    <mergeCell ref="M3:M4"/>
    <mergeCell ref="G2:G4"/>
    <mergeCell ref="H2:H4"/>
    <mergeCell ref="I2:I4"/>
    <mergeCell ref="A1:T1"/>
    <mergeCell ref="U2:U4"/>
    <mergeCell ref="Q3:Q4"/>
    <mergeCell ref="R3:R4"/>
    <mergeCell ref="A2:A4"/>
    <mergeCell ref="B2:B4"/>
    <mergeCell ref="C2:C4"/>
    <mergeCell ref="N3:N4"/>
    <mergeCell ref="O3:O4"/>
    <mergeCell ref="P3:P4"/>
    <mergeCell ref="D2:D4"/>
    <mergeCell ref="E2:E4"/>
    <mergeCell ref="F2:F4"/>
  </mergeCells>
  <phoneticPr fontId="0" type="noConversion"/>
  <conditionalFormatting sqref="L6">
    <cfRule type="expression" dxfId="5" priority="8" stopIfTrue="1">
      <formula>IF(ISBLANK($K6),TRUE)</formula>
    </cfRule>
  </conditionalFormatting>
  <conditionalFormatting sqref="M6:M25">
    <cfRule type="expression" dxfId="4" priority="6" stopIfTrue="1">
      <formula>IF(ISBLANK($K6),TRUE)</formula>
    </cfRule>
  </conditionalFormatting>
  <conditionalFormatting sqref="L6:L25">
    <cfRule type="expression" dxfId="3" priority="5" stopIfTrue="1">
      <formula>IF(ISBLANK($K6),TRUE)</formula>
    </cfRule>
  </conditionalFormatting>
  <conditionalFormatting sqref="N6:N25">
    <cfRule type="expression" dxfId="2" priority="4" stopIfTrue="1">
      <formula>IF(ISBLANK($K6),TRUE)</formula>
    </cfRule>
  </conditionalFormatting>
  <conditionalFormatting sqref="O6:O25">
    <cfRule type="expression" dxfId="1" priority="2" stopIfTrue="1">
      <formula>IF(ISBLANK($K6),TRUE)</formula>
    </cfRule>
  </conditionalFormatting>
  <conditionalFormatting sqref="P6:R25">
    <cfRule type="expression" dxfId="0" priority="1" stopIfTrue="1">
      <formula>IF(ISBLANK($K6),TRUE)</formula>
    </cfRule>
  </conditionalFormatting>
  <dataValidations xWindow="307" yWindow="664" count="5">
    <dataValidation type="list" showInputMessage="1" showErrorMessage="1" errorTitle="NEISPRAVAN UNOS!!" error="Odaberite podatak iz padajućeg izbornika!!" promptTitle="Institucija/korisnik proračuna " prompt="Iz padajućeg izbornika odaberite instituciju/korisnika proračuna." sqref="B6">
      <formula1>Institucija</formula1>
    </dataValidation>
    <dataValidation type="list" allowBlank="1" showInputMessage="1" showErrorMessage="1" errorTitle="NEISPRAVAN UNOS!!" error="Odaberite podatak iz padajućeg izbornika!!" promptTitle="Naziv ustrojstvene jedinice" prompt="Iz padajućeg izbornika odaberite naziv ustrojstvene jedinice za unutarnju reviziju." sqref="D6">
      <formula1>USTROJSTVO</formula1>
    </dataValidation>
    <dataValidation type="list" allowBlank="1" showInputMessage="1" showErrorMessage="1" prompt="Iz padajućeg izbornika izaberite razinu institucije" sqref="B24">
      <formula1>Institucija</formula1>
    </dataValidation>
    <dataValidation type="list" allowBlank="1" showInputMessage="1" showErrorMessage="1" prompt="Naziv ustrojstvene jedinice izaberite iz padajućeg izbornika" sqref="D24">
      <formula1>USTROJSTVO</formula1>
    </dataValidation>
    <dataValidation type="list" allowBlank="1" showInputMessage="1" showErrorMessage="1" promptTitle="Naziv institucije" prompt="Iz padajućeg izbornika odaberite podatak" sqref="C6">
      <formula1>INSTITUCIJE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60" fitToHeight="0" orientation="landscape" horizontalDpi="300" verticalDpi="300" r:id="rId1"/>
  <headerFooter alignWithMargins="0">
    <oddFooter>&amp;R&amp;11Stranica &amp;P od &amp;N</oddFooter>
  </headerFooter>
  <ignoredErrors>
    <ignoredError sqref="J6:J7" unlockedFormula="1"/>
    <ignoredError sqref="J24:J25 J19:J23 J10:J18 J8:J9" unlockedFormula="1" emptyCellReference="1"/>
    <ignoredError sqref="O26:Q26 L26:N26 T26" formulaRange="1" unlockedFormula="1"/>
    <ignoredError sqref="S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view="pageLayout" topLeftCell="B1" zoomScaleNormal="100" workbookViewId="0">
      <selection activeCell="M4" sqref="M4"/>
    </sheetView>
  </sheetViews>
  <sheetFormatPr defaultRowHeight="20.100000000000001" customHeight="1" x14ac:dyDescent="0.2"/>
  <cols>
    <col min="1" max="1" width="15.28515625" customWidth="1"/>
    <col min="2" max="2" width="25.42578125" customWidth="1"/>
    <col min="3" max="3" width="37.5703125" customWidth="1"/>
    <col min="4" max="4" width="16.140625" customWidth="1"/>
    <col min="5" max="5" width="19.5703125" customWidth="1"/>
    <col min="6" max="6" width="14.85546875" customWidth="1"/>
    <col min="7" max="7" width="12.85546875" customWidth="1"/>
    <col min="8" max="8" width="14.42578125" customWidth="1"/>
    <col min="9" max="9" width="16.5703125" customWidth="1"/>
    <col min="10" max="10" width="11.5703125" customWidth="1"/>
    <col min="11" max="11" width="14.28515625" customWidth="1"/>
    <col min="12" max="12" width="14.5703125" customWidth="1"/>
  </cols>
  <sheetData>
    <row r="1" spans="1:12" ht="29.25" customHeight="1" thickTop="1" thickBot="1" x14ac:dyDescent="0.25">
      <c r="A1" s="94" t="s">
        <v>123</v>
      </c>
      <c r="B1" s="94"/>
      <c r="C1" s="94"/>
      <c r="D1" s="94"/>
      <c r="E1" s="94"/>
      <c r="F1" s="94"/>
      <c r="G1" s="95"/>
      <c r="H1" s="96"/>
      <c r="I1" s="94" t="s">
        <v>122</v>
      </c>
      <c r="J1" s="94"/>
      <c r="K1" s="94"/>
      <c r="L1" s="94"/>
    </row>
    <row r="2" spans="1:12" ht="128.25" customHeight="1" thickTop="1" thickBot="1" x14ac:dyDescent="0.25">
      <c r="A2" s="24" t="s">
        <v>82</v>
      </c>
      <c r="B2" s="24" t="s">
        <v>121</v>
      </c>
      <c r="C2" s="24" t="s">
        <v>120</v>
      </c>
      <c r="D2" s="24" t="s">
        <v>119</v>
      </c>
      <c r="E2" s="25" t="s">
        <v>184</v>
      </c>
      <c r="F2" s="25" t="s">
        <v>118</v>
      </c>
      <c r="G2" s="25" t="s">
        <v>176</v>
      </c>
      <c r="H2" s="26" t="s">
        <v>174</v>
      </c>
      <c r="I2" s="26" t="s">
        <v>175</v>
      </c>
      <c r="J2" s="26" t="s">
        <v>170</v>
      </c>
      <c r="K2" s="26" t="s">
        <v>143</v>
      </c>
      <c r="L2" s="26" t="s">
        <v>148</v>
      </c>
    </row>
    <row r="3" spans="1:12" ht="20.100000000000001" customHeight="1" thickTop="1" thickBot="1" x14ac:dyDescent="0.25">
      <c r="A3" s="27">
        <v>1</v>
      </c>
      <c r="B3" s="27">
        <v>2</v>
      </c>
      <c r="C3" s="27">
        <v>3</v>
      </c>
      <c r="D3" s="27">
        <v>4</v>
      </c>
      <c r="E3" s="28">
        <v>5</v>
      </c>
      <c r="F3" s="28">
        <v>6</v>
      </c>
      <c r="G3" s="28">
        <v>7</v>
      </c>
      <c r="H3" s="27">
        <v>8</v>
      </c>
      <c r="I3" s="27">
        <v>9</v>
      </c>
      <c r="J3" s="50">
        <v>10</v>
      </c>
      <c r="K3" s="50">
        <v>11</v>
      </c>
      <c r="L3" s="51">
        <v>12</v>
      </c>
    </row>
    <row r="4" spans="1:12" ht="75.75" customHeight="1" thickTop="1" thickBot="1" x14ac:dyDescent="0.25">
      <c r="A4" s="29" t="str">
        <f>IF('Tablica I. Provedene prep.'!A6="","",'Tablica I. Provedene prep.'!A6)</f>
        <v/>
      </c>
      <c r="B4" s="30" t="str">
        <f>IF('Tablica I. Provedene prep.'!B6="","",'Tablica I. Provedene prep.'!B6)</f>
        <v/>
      </c>
      <c r="C4" s="30" t="str">
        <f>IF('Tablica I. Provedene prep.'!C6="","",'Tablica I. Provedene prep.'!C6)</f>
        <v/>
      </c>
      <c r="D4" s="30" t="str">
        <f>IF('Tablica I. Provedene prep.'!D6="","",'Tablica I. Provedene prep.'!D6)</f>
        <v/>
      </c>
      <c r="E4" s="31" t="str">
        <f>IF('Tablica I. Provedene prep.'!E6="","",'Tablica I. Provedene prep.'!E6)</f>
        <v/>
      </c>
      <c r="F4" s="31" t="str">
        <f>IF('Tablica I. Provedene prep.'!F6="","",'Tablica I. Provedene prep.'!F6)</f>
        <v/>
      </c>
      <c r="G4" s="32" t="str">
        <f>IF('Tablica I. Provedene prep.'!G6="","",'Tablica I. Provedene prep.'!G6)</f>
        <v/>
      </c>
      <c r="H4" s="32" t="str">
        <f>IF('Tablica I. Provedene prep.'!H6="","",'Tablica I. Provedene prep.'!H6)</f>
        <v/>
      </c>
      <c r="I4" s="32" t="str">
        <f>IF('Tablica I. Provedene prep.'!I6="","",'Tablica I. Provedene prep.'!I6)</f>
        <v/>
      </c>
      <c r="J4" s="32" t="str">
        <f>IF('Tablica I. Provedene prep.'!J26="","",'Tablica I. Provedene prep.'!J26)</f>
        <v/>
      </c>
      <c r="K4" s="32" t="str">
        <f>IF('Tablica I. Provedene prep.'!U26=0,"",'Tablica I. Provedene prep.'!U26)</f>
        <v/>
      </c>
      <c r="L4" s="52" t="str">
        <f>IF('Tablica I. Provedene prep.'!S26=0,"",'Tablica I. Provedene prep.'!S26)</f>
        <v/>
      </c>
    </row>
    <row r="5" spans="1:12" ht="20.100000000000001" customHeight="1" thickTop="1" x14ac:dyDescent="0.2"/>
  </sheetData>
  <sheetProtection selectLockedCells="1"/>
  <mergeCells count="3">
    <mergeCell ref="A1:F1"/>
    <mergeCell ref="I1:L1"/>
    <mergeCell ref="G1:H1"/>
  </mergeCells>
  <phoneticPr fontId="0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62" orientation="landscape" horizontalDpi="300" verticalDpi="300" r:id="rId1"/>
  <headerFooter>
    <oddHeader>&amp;C&amp;"Arial,Podebljano kurziv"&amp;14REKAPITULACIJA UČINAKA PROVEDENIH PREPORUKA U 2022.</oddHeader>
  </headerFooter>
  <ignoredErrors>
    <ignoredError sqref="A4:C4 H4:I4 E4:F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7</vt:i4>
      </vt:variant>
    </vt:vector>
  </HeadingPairs>
  <TitlesOfParts>
    <vt:vector size="13" baseType="lpstr">
      <vt:lpstr>Institucija</vt:lpstr>
      <vt:lpstr>Naziv institucije</vt:lpstr>
      <vt:lpstr>USTROJSTVO</vt:lpstr>
      <vt:lpstr>Uputa za rad</vt:lpstr>
      <vt:lpstr>Tablica I. Provedene prep.</vt:lpstr>
      <vt:lpstr>Rekapitulacija</vt:lpstr>
      <vt:lpstr>Institucija</vt:lpstr>
      <vt:lpstr>INSTITUCIJE</vt:lpstr>
      <vt:lpstr>'Tablica I. Provedene prep.'!Ispis_naslova</vt:lpstr>
      <vt:lpstr>Način</vt:lpstr>
      <vt:lpstr>Naziv</vt:lpstr>
      <vt:lpstr>'Tablica I. Provedene prep.'!Podrucje_ispisa</vt:lpstr>
      <vt:lpstr>USTROJSTVO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Bibić</dc:creator>
  <cp:lastModifiedBy>Jadranka Miri-Pasanec</cp:lastModifiedBy>
  <cp:lastPrinted>2023-03-31T11:52:27Z</cp:lastPrinted>
  <dcterms:created xsi:type="dcterms:W3CDTF">2017-05-02T09:26:01Z</dcterms:created>
  <dcterms:modified xsi:type="dcterms:W3CDTF">2023-04-04T12:15:22Z</dcterms:modified>
</cp:coreProperties>
</file>